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Área Concursal\Gestión\Estadística del Procedimiento Concursal\"/>
    </mc:Choice>
  </mc:AlternateContent>
  <xr:revisionPtr revIDLastSave="0" documentId="13_ncr:1_{07B24997-668C-416D-B25D-ACEDB04B114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A5" i="21"/>
  <c r="B5" i="19"/>
  <c r="A5" i="19"/>
  <c r="B5" i="14"/>
  <c r="A5" i="14"/>
  <c r="B5" i="15"/>
  <c r="A5" i="15"/>
  <c r="B5" i="7"/>
  <c r="A5" i="7"/>
  <c r="B5" i="18"/>
  <c r="A5" i="18"/>
  <c r="B5" i="5"/>
  <c r="A5" i="5"/>
  <c r="B5" i="8"/>
  <c r="A5" i="8"/>
  <c r="B5" i="1"/>
  <c r="A5" i="1"/>
  <c r="A1" i="4"/>
  <c r="A1" i="14" l="1"/>
  <c r="A1" i="8"/>
  <c r="A1" i="15"/>
  <c r="A1" i="1"/>
  <c r="A1" i="7"/>
  <c r="A1" i="21"/>
  <c r="A1" i="18"/>
  <c r="A1" i="19"/>
  <c r="A1" i="5"/>
  <c r="U75" i="1" l="1"/>
  <c r="N75" i="1"/>
  <c r="W74" i="1"/>
  <c r="L74" i="1"/>
  <c r="M75" i="1"/>
  <c r="V74" i="1"/>
  <c r="W75" i="1"/>
  <c r="L75" i="1"/>
  <c r="U74" i="1"/>
  <c r="N74" i="1"/>
  <c r="V75" i="1"/>
  <c r="M74" i="1"/>
  <c r="Z75" i="1"/>
  <c r="Q74" i="1"/>
  <c r="Y75" i="1"/>
  <c r="R75" i="1"/>
  <c r="AA74" i="1"/>
  <c r="P74" i="1"/>
  <c r="Q75" i="1"/>
  <c r="Z74" i="1"/>
  <c r="AA75" i="1"/>
  <c r="P75" i="1"/>
  <c r="Y74" i="1"/>
  <c r="R74" i="1"/>
  <c r="H75" i="1"/>
  <c r="G75" i="1"/>
  <c r="I74" i="1"/>
  <c r="H74" i="1"/>
  <c r="I75" i="1"/>
  <c r="G74" i="1"/>
  <c r="C75" i="1"/>
  <c r="E74" i="1"/>
  <c r="D74" i="1"/>
  <c r="E75" i="1"/>
  <c r="C74" i="1"/>
  <c r="D75" i="1"/>
  <c r="D72" i="4"/>
  <c r="C72" i="4"/>
  <c r="C73" i="4"/>
  <c r="D73" i="4"/>
  <c r="G73" i="4"/>
  <c r="F73" i="4"/>
  <c r="H72" i="4"/>
  <c r="G72" i="4"/>
  <c r="H73" i="4"/>
  <c r="F72" i="4"/>
  <c r="K75" i="1" l="1"/>
  <c r="K74" i="1"/>
  <c r="T74" i="1"/>
  <c r="B74" i="1"/>
  <c r="B75" i="1"/>
  <c r="T75" i="1"/>
  <c r="G73" i="8"/>
  <c r="H72" i="8"/>
  <c r="L73" i="8"/>
  <c r="R72" i="8"/>
  <c r="J72" i="8"/>
  <c r="P73" i="8"/>
  <c r="C72" i="8"/>
  <c r="J73" i="8"/>
  <c r="I73" i="8"/>
  <c r="O72" i="8"/>
  <c r="K73" i="8"/>
  <c r="B73" i="4"/>
  <c r="L72" i="8"/>
  <c r="T73" i="8"/>
  <c r="E72" i="8"/>
  <c r="F73" i="8"/>
  <c r="N72" i="8"/>
  <c r="G72" i="8"/>
  <c r="R73" i="8"/>
  <c r="M73" i="8"/>
  <c r="S72" i="8"/>
  <c r="O73" i="8"/>
  <c r="B72" i="4"/>
  <c r="Q72" i="8"/>
  <c r="I72" i="8"/>
  <c r="N73" i="8"/>
  <c r="T72" i="8"/>
  <c r="K72" i="8"/>
  <c r="U72" i="8"/>
  <c r="Q73" i="8"/>
  <c r="C73" i="8"/>
  <c r="S73" i="8"/>
  <c r="D72" i="8"/>
  <c r="D73" i="8"/>
  <c r="M72" i="8"/>
  <c r="F72" i="8"/>
  <c r="H73" i="8"/>
  <c r="P72" i="8"/>
  <c r="E73" i="8"/>
  <c r="U73" i="8"/>
  <c r="H73" i="14" l="1"/>
  <c r="D72" i="14"/>
  <c r="C73" i="5"/>
  <c r="F73" i="14"/>
  <c r="J73" i="7"/>
  <c r="J72" i="5"/>
  <c r="D72" i="5"/>
  <c r="H73" i="5"/>
  <c r="H72" i="7"/>
  <c r="E72" i="7"/>
  <c r="I73" i="7"/>
  <c r="C72" i="7"/>
  <c r="E73" i="14"/>
  <c r="G72" i="14"/>
  <c r="G73" i="14"/>
  <c r="K72" i="5"/>
  <c r="D73" i="5"/>
  <c r="C72" i="5"/>
  <c r="H72" i="5"/>
  <c r="E72" i="5"/>
  <c r="E73" i="5"/>
  <c r="D73" i="14"/>
  <c r="B73" i="8"/>
  <c r="D73" i="7"/>
  <c r="D72" i="7"/>
  <c r="G73" i="7"/>
  <c r="F72" i="7"/>
  <c r="G72" i="7"/>
  <c r="K73" i="5"/>
  <c r="B72" i="8"/>
  <c r="F72" i="14"/>
  <c r="J72" i="7"/>
  <c r="J73" i="5"/>
  <c r="G72" i="5"/>
  <c r="G73" i="5"/>
  <c r="I72" i="5"/>
  <c r="I73" i="5"/>
  <c r="I72" i="7"/>
  <c r="C73" i="7"/>
  <c r="F73" i="7"/>
  <c r="H72" i="14"/>
  <c r="C72" i="14"/>
  <c r="C73" i="14"/>
  <c r="F72" i="5"/>
  <c r="F73" i="5"/>
  <c r="E72" i="14"/>
  <c r="E73" i="7"/>
  <c r="H73" i="7"/>
  <c r="B73" i="14" l="1"/>
  <c r="B73" i="5"/>
  <c r="B72" i="14"/>
  <c r="B72" i="5"/>
  <c r="B72" i="7"/>
  <c r="B73" i="7"/>
</calcChain>
</file>

<file path=xl/sharedStrings.xml><?xml version="1.0" encoding="utf-8"?>
<sst xmlns="http://schemas.openxmlformats.org/spreadsheetml/2006/main" count="612" uniqueCount="201">
  <si>
    <t>Estadística del Procedimiento Concursal</t>
  </si>
  <si>
    <t>TOTALES</t>
  </si>
  <si>
    <t>TIPO DE CONCURSO</t>
  </si>
  <si>
    <t>Voluntario</t>
  </si>
  <si>
    <t>Necesario</t>
  </si>
  <si>
    <t>Consecutivo</t>
  </si>
  <si>
    <t>Ordinario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</si>
  <si>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</si>
  <si>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</si>
  <si>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</si>
  <si>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</si>
  <si>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</si>
  <si>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</si>
  <si>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</si>
  <si>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</si>
  <si>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</si>
  <si>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</si>
  <si>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</si>
  <si>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</si>
  <si>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</si>
  <si>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</si>
  <si>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</si>
  <si>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</si>
  <si>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</si>
  <si>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</si>
  <si>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</si>
  <si>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</si>
  <si>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</si>
  <si>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</si>
  <si>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</si>
  <si>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</si>
  <si>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</si>
  <si>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</si>
  <si>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</si>
  <si>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</si>
  <si>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</si>
  <si>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</si>
  <si>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</si>
  <si>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</si>
  <si>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</si>
  <si>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</si>
  <si>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</si>
  <si>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</si>
  <si>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</si>
  <si>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</si>
  <si>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</si>
  <si>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</si>
  <si>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</si>
  <si>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</si>
  <si>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</si>
  <si>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</si>
  <si>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</si>
  <si>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</si>
  <si>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</si>
  <si>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</si>
  <si>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</si>
  <si>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</si>
  <si>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</si>
  <si>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</si>
  <si>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</si>
  <si>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</si>
  <si>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</si>
  <si>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</si>
  <si>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</si>
  <si>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</si>
  <si>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</si>
  <si>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</si>
  <si>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</si>
  <si>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</si>
  <si>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</si>
  <si>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</si>
  <si>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</si>
  <si>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</si>
  <si>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</si>
  <si>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</si>
  <si>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</si>
  <si>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</si>
  <si>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</si>
  <si>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</si>
  <si>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</si>
  <si>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</si>
  <si>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</si>
  <si>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</si>
  <si>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</si>
  <si>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</si>
  <si>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</si>
  <si>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</si>
  <si>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</si>
  <si>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</si>
  <si>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</si>
  <si>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</si>
  <si>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</si>
  <si>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</si>
  <si>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</si>
  <si>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</si>
  <si>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</si>
  <si>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</si>
  <si>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</si>
  <si>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</si>
  <si>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</si>
  <si>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</si>
  <si>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</si>
  <si>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</si>
  <si>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</si>
  <si>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</si>
  <si>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</si>
  <si>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</si>
  <si>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</si>
  <si>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</si>
  <si>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</si>
  <si>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</si>
  <si>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</si>
  <si>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</si>
  <si>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</si>
  <si>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</si>
  <si>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</si>
  <si>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</si>
  <si>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</si>
  <si>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</si>
  <si>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</si>
  <si>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</si>
  <si>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</si>
  <si>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</si>
  <si>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</si>
  <si>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</si>
  <si>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</si>
  <si>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</si>
  <si>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</si>
  <si>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</si>
  <si>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</si>
  <si>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</si>
  <si>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</si>
  <si>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</si>
  <si>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</si>
  <si>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</si>
  <si>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</si>
  <si>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</si>
  <si>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</si>
  <si>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</si>
  <si>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</si>
  <si>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</si>
  <si>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</si>
  <si>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</si>
  <si>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</si>
  <si>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</si>
  <si>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</si>
  <si>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</si>
  <si>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</si>
  <si>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</si>
  <si>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</si>
  <si>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</si>
  <si>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</si>
  <si>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</si>
  <si>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</si>
  <si>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</si>
  <si>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</si>
  <si>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</si>
  <si>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</si>
  <si>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</si>
  <si>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</si>
  <si>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</si>
  <si>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</si>
  <si>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</si>
  <si>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</si>
  <si>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</si>
  <si>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</si>
  <si>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</si>
  <si>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</si>
  <si>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</si>
  <si>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</si>
  <si>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</si>
  <si>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</si>
  <si>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</si>
  <si>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</si>
  <si>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</si>
  <si>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</si>
  <si>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</si>
  <si>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</si>
  <si>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</si>
  <si>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</si>
  <si>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</si>
  <si>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</si>
  <si>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</si>
  <si>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</si>
  <si>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</si>
  <si>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</si>
  <si>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</si>
  <si>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</si>
  <si>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</si>
  <si>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</si>
  <si>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</si>
  <si>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</si>
  <si>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</si>
  <si>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</si>
  <si>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</si>
  <si>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</si>
  <si>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Especial</t>
  </si>
  <si>
    <t>--</t>
  </si>
  <si>
    <t>Sin Masa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</si>
  <si>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Desde el 1 de Octubre de 2023, cuando se realiza la publicación de las resoluciones concursales en el Registro Público Concursal se debe identificar el tipo de deudor, distinguiendo entre personas jurídicas y personas físicas con y sin actividad empresarial o profesional.</t>
    </r>
  </si>
  <si>
    <t>3er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</si>
</sst>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6" fillId="0" borderId="0"/>
    <xf numFmtId="0" fontId="22" fillId="0" borderId="0"/>
    <xf numFmtId="9" fontId="23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indent="1"/>
    </xf>
    <xf numFmtId="3" fontId="11" fillId="0" borderId="0" xfId="0" quotePrefix="1" applyNumberFormat="1" applyFont="1" applyAlignment="1">
      <alignment horizontal="right" vertical="center" indent="1"/>
    </xf>
    <xf numFmtId="3" fontId="2" fillId="0" borderId="0" xfId="0" quotePrefix="1" applyNumberFormat="1" applyFont="1" applyAlignment="1">
      <alignment horizontal="right" vertical="center" indent="1"/>
    </xf>
    <xf numFmtId="3" fontId="12" fillId="0" borderId="0" xfId="0" applyNumberFormat="1" applyFont="1" applyAlignment="1">
      <alignment horizontal="right" vertical="center" indent="1"/>
    </xf>
    <xf numFmtId="3" fontId="12" fillId="0" borderId="0" xfId="0" quotePrefix="1" applyNumberFormat="1" applyFont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0" fontId="2" fillId="6" borderId="0" xfId="0" applyFont="1" applyFill="1" applyAlignment="1">
      <alignment vertical="center" wrapText="1"/>
    </xf>
    <xf numFmtId="9" fontId="11" fillId="6" borderId="0" xfId="3" applyFont="1" applyFill="1" applyAlignment="1">
      <alignment horizontal="center" vertical="center"/>
    </xf>
    <xf numFmtId="164" fontId="11" fillId="6" borderId="0" xfId="3" applyNumberFormat="1" applyFont="1" applyFill="1" applyAlignment="1">
      <alignment horizontal="center" vertical="center"/>
    </xf>
    <xf numFmtId="10" fontId="24" fillId="2" borderId="0" xfId="3" applyNumberFormat="1" applyFont="1" applyFill="1" applyAlignment="1">
      <alignment horizontal="center" vertical="center"/>
    </xf>
    <xf numFmtId="10" fontId="25" fillId="2" borderId="0" xfId="3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AF1E2D"/>
      <color rgb="FF404040"/>
      <color rgb="FFE56975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777744</xdr:colOff>
      <xdr:row>3</xdr:row>
      <xdr:rowOff>15636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17541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549144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516759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210054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549144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850134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1010154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157</v>
      </c>
    </row>
    <row r="2" spans="1:1" ht="17.25" x14ac:dyDescent="0.25">
      <c r="A2" t="s">
        <v>158</v>
      </c>
    </row>
    <row r="3" spans="1:1" ht="17.25" x14ac:dyDescent="0.25">
      <c r="A3" t="s">
        <v>159</v>
      </c>
    </row>
    <row r="4" spans="1:1" ht="17.25" x14ac:dyDescent="0.25">
      <c r="A4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J75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 t="str">
        <f>IF(A5="1er Trimestre.","T1",IF(A5="2o Trimestre.","T2",IF(A5="3er Trimestre.","T3","T4")))</f>
        <v>T3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9" t="s">
        <v>200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142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32" t="s">
        <v>1</v>
      </c>
      <c r="C8" s="134" t="s">
        <v>140</v>
      </c>
      <c r="D8" s="134" t="s">
        <v>141</v>
      </c>
      <c r="E8" s="7"/>
      <c r="F8" s="133" t="s">
        <v>58</v>
      </c>
      <c r="G8" s="133"/>
      <c r="H8" s="133"/>
    </row>
    <row r="9" spans="1:8" ht="20.100000000000001" customHeight="1" x14ac:dyDescent="0.25">
      <c r="A9" s="6"/>
      <c r="B9" s="132"/>
      <c r="C9" s="135"/>
      <c r="D9" s="135"/>
      <c r="E9" s="8"/>
      <c r="F9" s="8" t="s">
        <v>137</v>
      </c>
      <c r="G9" s="8" t="s">
        <v>138</v>
      </c>
      <c r="H9" s="8" t="s">
        <v>59</v>
      </c>
    </row>
    <row r="10" spans="1:8" ht="12" customHeight="1" x14ac:dyDescent="0.25">
      <c r="A10" s="9" t="s">
        <v>7</v>
      </c>
      <c r="B10" s="10">
        <v>9833</v>
      </c>
      <c r="C10" s="25">
        <v>7690</v>
      </c>
      <c r="D10" s="25">
        <v>951</v>
      </c>
      <c r="E10" s="10"/>
      <c r="F10" s="36">
        <v>1097</v>
      </c>
      <c r="G10" s="36">
        <v>52</v>
      </c>
      <c r="H10" s="36">
        <v>43</v>
      </c>
    </row>
    <row r="11" spans="1:8" ht="12" customHeight="1" collapsed="1" x14ac:dyDescent="0.25">
      <c r="A11" s="11" t="s">
        <v>8</v>
      </c>
      <c r="B11" s="12">
        <v>1452</v>
      </c>
      <c r="C11" s="26">
        <v>1152</v>
      </c>
      <c r="D11" s="26">
        <v>145</v>
      </c>
      <c r="E11" s="12"/>
      <c r="F11" s="37">
        <v>148</v>
      </c>
      <c r="G11" s="37">
        <v>2</v>
      </c>
      <c r="H11" s="37">
        <v>5</v>
      </c>
    </row>
    <row r="12" spans="1:8" ht="12" hidden="1" customHeight="1" outlineLevel="1" x14ac:dyDescent="0.25">
      <c r="A12" s="13" t="s">
        <v>9</v>
      </c>
      <c r="B12" s="14">
        <v>106</v>
      </c>
      <c r="C12" s="27">
        <v>94</v>
      </c>
      <c r="D12" s="27">
        <v>4</v>
      </c>
      <c r="E12" s="14"/>
      <c r="F12" s="38">
        <v>7</v>
      </c>
      <c r="G12" s="38">
        <v>0</v>
      </c>
      <c r="H12" s="38">
        <v>1</v>
      </c>
    </row>
    <row r="13" spans="1:8" ht="12" hidden="1" customHeight="1" outlineLevel="1" x14ac:dyDescent="0.25">
      <c r="A13" s="15" t="s">
        <v>10</v>
      </c>
      <c r="B13" s="16">
        <v>283</v>
      </c>
      <c r="C13" s="28">
        <v>218</v>
      </c>
      <c r="D13" s="28">
        <v>46</v>
      </c>
      <c r="E13" s="16"/>
      <c r="F13" s="39">
        <v>18</v>
      </c>
      <c r="G13" s="39">
        <v>1</v>
      </c>
      <c r="H13" s="39">
        <v>0</v>
      </c>
    </row>
    <row r="14" spans="1:8" ht="12" hidden="1" customHeight="1" outlineLevel="1" x14ac:dyDescent="0.25">
      <c r="A14" s="13" t="s">
        <v>11</v>
      </c>
      <c r="B14" s="14">
        <v>68</v>
      </c>
      <c r="C14" s="27">
        <v>47</v>
      </c>
      <c r="D14" s="27">
        <v>5</v>
      </c>
      <c r="E14" s="14"/>
      <c r="F14" s="38">
        <v>15</v>
      </c>
      <c r="G14" s="38">
        <v>0</v>
      </c>
      <c r="H14" s="38">
        <v>1</v>
      </c>
    </row>
    <row r="15" spans="1:8" ht="12" hidden="1" customHeight="1" outlineLevel="1" x14ac:dyDescent="0.25">
      <c r="A15" s="15" t="s">
        <v>12</v>
      </c>
      <c r="B15" s="16">
        <v>107</v>
      </c>
      <c r="C15" s="28">
        <v>87</v>
      </c>
      <c r="D15" s="28">
        <v>7</v>
      </c>
      <c r="E15" s="16"/>
      <c r="F15" s="39">
        <v>13</v>
      </c>
      <c r="G15" s="39">
        <v>0</v>
      </c>
      <c r="H15" s="39">
        <v>0</v>
      </c>
    </row>
    <row r="16" spans="1:8" ht="12" hidden="1" customHeight="1" outlineLevel="1" x14ac:dyDescent="0.25">
      <c r="A16" s="13" t="s">
        <v>13</v>
      </c>
      <c r="B16" s="14">
        <v>89</v>
      </c>
      <c r="C16" s="27">
        <v>54</v>
      </c>
      <c r="D16" s="27">
        <v>26</v>
      </c>
      <c r="E16" s="14"/>
      <c r="F16" s="38">
        <v>8</v>
      </c>
      <c r="G16" s="38">
        <v>0</v>
      </c>
      <c r="H16" s="38">
        <v>1</v>
      </c>
    </row>
    <row r="17" spans="1:8" ht="12" hidden="1" customHeight="1" outlineLevel="1" x14ac:dyDescent="0.25">
      <c r="A17" s="15" t="s">
        <v>14</v>
      </c>
      <c r="B17" s="16">
        <v>126</v>
      </c>
      <c r="C17" s="28">
        <v>112</v>
      </c>
      <c r="D17" s="28">
        <v>2</v>
      </c>
      <c r="E17" s="16"/>
      <c r="F17" s="39">
        <v>12</v>
      </c>
      <c r="G17" s="39">
        <v>0</v>
      </c>
      <c r="H17" s="39">
        <v>0</v>
      </c>
    </row>
    <row r="18" spans="1:8" ht="12" hidden="1" customHeight="1" outlineLevel="1" x14ac:dyDescent="0.25">
      <c r="A18" s="13" t="s">
        <v>15</v>
      </c>
      <c r="B18" s="14">
        <v>206</v>
      </c>
      <c r="C18" s="27">
        <v>166</v>
      </c>
      <c r="D18" s="27">
        <v>16</v>
      </c>
      <c r="E18" s="14"/>
      <c r="F18" s="38">
        <v>23</v>
      </c>
      <c r="G18" s="38">
        <v>0</v>
      </c>
      <c r="H18" s="38">
        <v>1</v>
      </c>
    </row>
    <row r="19" spans="1:8" ht="12" hidden="1" customHeight="1" outlineLevel="1" x14ac:dyDescent="0.25">
      <c r="A19" s="15" t="s">
        <v>16</v>
      </c>
      <c r="B19" s="16">
        <v>467</v>
      </c>
      <c r="C19" s="28">
        <v>374</v>
      </c>
      <c r="D19" s="28">
        <v>39</v>
      </c>
      <c r="E19" s="16"/>
      <c r="F19" s="39">
        <v>52</v>
      </c>
      <c r="G19" s="39">
        <v>1</v>
      </c>
      <c r="H19" s="39">
        <v>1</v>
      </c>
    </row>
    <row r="20" spans="1:8" ht="12" customHeight="1" collapsed="1" x14ac:dyDescent="0.25">
      <c r="A20" s="17" t="s">
        <v>17</v>
      </c>
      <c r="B20" s="18">
        <v>156</v>
      </c>
      <c r="C20" s="29">
        <v>114</v>
      </c>
      <c r="D20" s="29">
        <v>20</v>
      </c>
      <c r="E20" s="18"/>
      <c r="F20" s="40">
        <v>17</v>
      </c>
      <c r="G20" s="40">
        <v>4</v>
      </c>
      <c r="H20" s="40">
        <v>1</v>
      </c>
    </row>
    <row r="21" spans="1:8" ht="12" hidden="1" customHeight="1" outlineLevel="1" x14ac:dyDescent="0.25">
      <c r="A21" s="13" t="s">
        <v>18</v>
      </c>
      <c r="B21" s="14">
        <v>42</v>
      </c>
      <c r="C21" s="27">
        <v>22</v>
      </c>
      <c r="D21" s="27">
        <v>17</v>
      </c>
      <c r="E21" s="14"/>
      <c r="F21" s="38">
        <v>3</v>
      </c>
      <c r="G21" s="38">
        <v>0</v>
      </c>
      <c r="H21" s="38">
        <v>0</v>
      </c>
    </row>
    <row r="22" spans="1:8" ht="12" hidden="1" customHeight="1" outlineLevel="1" x14ac:dyDescent="0.25">
      <c r="A22" s="15" t="s">
        <v>19</v>
      </c>
      <c r="B22" s="16">
        <v>9</v>
      </c>
      <c r="C22" s="28">
        <v>6</v>
      </c>
      <c r="D22" s="28">
        <v>2</v>
      </c>
      <c r="E22" s="16"/>
      <c r="F22" s="39">
        <v>1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20</v>
      </c>
      <c r="B23" s="19">
        <v>105</v>
      </c>
      <c r="C23" s="30">
        <v>86</v>
      </c>
      <c r="D23" s="30">
        <v>1</v>
      </c>
      <c r="E23" s="14"/>
      <c r="F23" s="41">
        <v>13</v>
      </c>
      <c r="G23" s="41">
        <v>4</v>
      </c>
      <c r="H23" s="41">
        <v>1</v>
      </c>
    </row>
    <row r="24" spans="1:8" ht="12" customHeight="1" x14ac:dyDescent="0.25">
      <c r="A24" s="11" t="s">
        <v>145</v>
      </c>
      <c r="B24" s="12">
        <v>168</v>
      </c>
      <c r="C24" s="26">
        <v>122</v>
      </c>
      <c r="D24" s="26">
        <v>19</v>
      </c>
      <c r="E24" s="20"/>
      <c r="F24" s="37">
        <v>22</v>
      </c>
      <c r="G24" s="37">
        <v>4</v>
      </c>
      <c r="H24" s="37">
        <v>1</v>
      </c>
    </row>
    <row r="25" spans="1:8" ht="12" customHeight="1" x14ac:dyDescent="0.25">
      <c r="A25" s="17" t="s">
        <v>146</v>
      </c>
      <c r="B25" s="18">
        <v>249</v>
      </c>
      <c r="C25" s="44">
        <v>203</v>
      </c>
      <c r="D25" s="44">
        <v>22</v>
      </c>
      <c r="E25" s="21"/>
      <c r="F25" s="40">
        <v>22</v>
      </c>
      <c r="G25" s="40">
        <v>1</v>
      </c>
      <c r="H25" s="40">
        <v>1</v>
      </c>
    </row>
    <row r="26" spans="1:8" ht="12" customHeight="1" collapsed="1" x14ac:dyDescent="0.25">
      <c r="A26" s="11" t="s">
        <v>21</v>
      </c>
      <c r="B26" s="12">
        <v>474</v>
      </c>
      <c r="C26" s="26">
        <v>444</v>
      </c>
      <c r="D26" s="26">
        <v>5</v>
      </c>
      <c r="E26" s="12"/>
      <c r="F26" s="37">
        <v>22</v>
      </c>
      <c r="G26" s="37">
        <v>1</v>
      </c>
      <c r="H26" s="37">
        <v>2</v>
      </c>
    </row>
    <row r="27" spans="1:8" ht="12" hidden="1" customHeight="1" outlineLevel="1" x14ac:dyDescent="0.25">
      <c r="A27" s="13" t="s">
        <v>148</v>
      </c>
      <c r="B27" s="19">
        <v>310</v>
      </c>
      <c r="C27" s="30">
        <v>293</v>
      </c>
      <c r="D27" s="30">
        <v>2</v>
      </c>
      <c r="E27" s="19"/>
      <c r="F27" s="41">
        <v>13</v>
      </c>
      <c r="G27" s="41">
        <v>1</v>
      </c>
      <c r="H27" s="41">
        <v>1</v>
      </c>
    </row>
    <row r="28" spans="1:8" ht="12" hidden="1" customHeight="1" outlineLevel="1" x14ac:dyDescent="0.25">
      <c r="A28" s="15" t="s">
        <v>147</v>
      </c>
      <c r="B28" s="16">
        <v>164</v>
      </c>
      <c r="C28" s="28">
        <v>151</v>
      </c>
      <c r="D28" s="28">
        <v>3</v>
      </c>
      <c r="E28" s="16"/>
      <c r="F28" s="43">
        <v>9</v>
      </c>
      <c r="G28" s="43">
        <v>0</v>
      </c>
      <c r="H28" s="43">
        <v>1</v>
      </c>
    </row>
    <row r="29" spans="1:8" ht="12" customHeight="1" x14ac:dyDescent="0.25">
      <c r="A29" s="17" t="s">
        <v>22</v>
      </c>
      <c r="B29" s="21">
        <v>97</v>
      </c>
      <c r="C29" s="44">
        <v>92</v>
      </c>
      <c r="D29" s="44">
        <v>0</v>
      </c>
      <c r="E29" s="18"/>
      <c r="F29" s="40">
        <v>4</v>
      </c>
      <c r="G29" s="40">
        <v>0</v>
      </c>
      <c r="H29" s="40">
        <v>1</v>
      </c>
    </row>
    <row r="30" spans="1:8" ht="12" customHeight="1" collapsed="1" x14ac:dyDescent="0.25">
      <c r="A30" s="11" t="s">
        <v>23</v>
      </c>
      <c r="B30" s="12">
        <v>315</v>
      </c>
      <c r="C30" s="26">
        <v>257</v>
      </c>
      <c r="D30" s="26">
        <v>17</v>
      </c>
      <c r="E30" s="12"/>
      <c r="F30" s="37">
        <v>37</v>
      </c>
      <c r="G30" s="37">
        <v>2</v>
      </c>
      <c r="H30" s="37">
        <v>2</v>
      </c>
    </row>
    <row r="31" spans="1:8" ht="12" hidden="1" customHeight="1" outlineLevel="1" x14ac:dyDescent="0.25">
      <c r="A31" s="13" t="s">
        <v>161</v>
      </c>
      <c r="B31" s="14">
        <v>16</v>
      </c>
      <c r="C31" s="27">
        <v>16</v>
      </c>
      <c r="D31" s="27">
        <v>0</v>
      </c>
      <c r="E31" s="14"/>
      <c r="F31" s="38">
        <v>0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24</v>
      </c>
      <c r="B32" s="16">
        <v>24</v>
      </c>
      <c r="C32" s="28">
        <v>21</v>
      </c>
      <c r="D32" s="28">
        <v>0</v>
      </c>
      <c r="E32" s="16"/>
      <c r="F32" s="39">
        <v>3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25</v>
      </c>
      <c r="B33" s="14">
        <v>77</v>
      </c>
      <c r="C33" s="27">
        <v>63</v>
      </c>
      <c r="D33" s="27">
        <v>5</v>
      </c>
      <c r="E33" s="14"/>
      <c r="F33" s="38">
        <v>9</v>
      </c>
      <c r="G33" s="38">
        <v>0</v>
      </c>
      <c r="H33" s="38">
        <v>0</v>
      </c>
    </row>
    <row r="34" spans="1:8" ht="12" hidden="1" customHeight="1" outlineLevel="1" x14ac:dyDescent="0.25">
      <c r="A34" s="15" t="s">
        <v>26</v>
      </c>
      <c r="B34" s="16">
        <v>12</v>
      </c>
      <c r="C34" s="28">
        <v>10</v>
      </c>
      <c r="D34" s="28">
        <v>0</v>
      </c>
      <c r="E34" s="16"/>
      <c r="F34" s="39">
        <v>2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27</v>
      </c>
      <c r="B35" s="14">
        <v>57</v>
      </c>
      <c r="C35" s="27">
        <v>44</v>
      </c>
      <c r="D35" s="27">
        <v>6</v>
      </c>
      <c r="E35" s="14"/>
      <c r="F35" s="38">
        <v>6</v>
      </c>
      <c r="G35" s="38">
        <v>1</v>
      </c>
      <c r="H35" s="38">
        <v>0</v>
      </c>
    </row>
    <row r="36" spans="1:8" ht="12" hidden="1" customHeight="1" outlineLevel="1" x14ac:dyDescent="0.25">
      <c r="A36" s="15" t="s">
        <v>28</v>
      </c>
      <c r="B36" s="16">
        <v>11</v>
      </c>
      <c r="C36" s="28">
        <v>8</v>
      </c>
      <c r="D36" s="28">
        <v>0</v>
      </c>
      <c r="E36" s="16"/>
      <c r="F36" s="39">
        <v>3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29</v>
      </c>
      <c r="B37" s="14">
        <v>15</v>
      </c>
      <c r="C37" s="27">
        <v>13</v>
      </c>
      <c r="D37" s="27">
        <v>0</v>
      </c>
      <c r="E37" s="14"/>
      <c r="F37" s="41">
        <v>2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30</v>
      </c>
      <c r="B38" s="16">
        <v>97</v>
      </c>
      <c r="C38" s="28">
        <v>77</v>
      </c>
      <c r="D38" s="28">
        <v>5</v>
      </c>
      <c r="E38" s="16"/>
      <c r="F38" s="43">
        <v>12</v>
      </c>
      <c r="G38" s="43">
        <v>1</v>
      </c>
      <c r="H38" s="43">
        <v>2</v>
      </c>
    </row>
    <row r="39" spans="1:8" ht="12" hidden="1" customHeight="1" outlineLevel="1" x14ac:dyDescent="0.25">
      <c r="A39" s="13" t="s">
        <v>31</v>
      </c>
      <c r="B39" s="14">
        <v>6</v>
      </c>
      <c r="C39" s="27">
        <v>5</v>
      </c>
      <c r="D39" s="27">
        <v>1</v>
      </c>
      <c r="E39" s="19"/>
      <c r="F39" s="41">
        <v>0</v>
      </c>
      <c r="G39" s="41">
        <v>0</v>
      </c>
      <c r="H39" s="41">
        <v>0</v>
      </c>
    </row>
    <row r="40" spans="1:8" ht="12" customHeight="1" collapsed="1" x14ac:dyDescent="0.25">
      <c r="A40" s="17" t="s">
        <v>32</v>
      </c>
      <c r="B40" s="18">
        <v>224</v>
      </c>
      <c r="C40" s="29">
        <v>187</v>
      </c>
      <c r="D40" s="29">
        <v>3</v>
      </c>
      <c r="E40" s="18"/>
      <c r="F40" s="40">
        <v>33</v>
      </c>
      <c r="G40" s="40">
        <v>0</v>
      </c>
      <c r="H40" s="40">
        <v>1</v>
      </c>
    </row>
    <row r="41" spans="1:8" ht="12" hidden="1" customHeight="1" outlineLevel="1" x14ac:dyDescent="0.25">
      <c r="A41" s="13" t="s">
        <v>33</v>
      </c>
      <c r="B41" s="14">
        <v>72</v>
      </c>
      <c r="C41" s="27">
        <v>55</v>
      </c>
      <c r="D41" s="27">
        <v>2</v>
      </c>
      <c r="E41" s="14"/>
      <c r="F41" s="38">
        <v>14</v>
      </c>
      <c r="G41" s="38">
        <v>0</v>
      </c>
      <c r="H41" s="38">
        <v>1</v>
      </c>
    </row>
    <row r="42" spans="1:8" ht="12" hidden="1" customHeight="1" outlineLevel="1" x14ac:dyDescent="0.25">
      <c r="A42" s="15" t="s">
        <v>34</v>
      </c>
      <c r="B42" s="16">
        <v>9</v>
      </c>
      <c r="C42" s="28">
        <v>3</v>
      </c>
      <c r="D42" s="28">
        <v>1</v>
      </c>
      <c r="E42" s="16"/>
      <c r="F42" s="43">
        <v>5</v>
      </c>
      <c r="G42" s="43">
        <v>0</v>
      </c>
      <c r="H42" s="43">
        <v>0</v>
      </c>
    </row>
    <row r="43" spans="1:8" ht="12" hidden="1" customHeight="1" outlineLevel="1" x14ac:dyDescent="0.25">
      <c r="A43" s="13" t="s">
        <v>35</v>
      </c>
      <c r="B43" s="14">
        <v>14</v>
      </c>
      <c r="C43" s="27">
        <v>13</v>
      </c>
      <c r="D43" s="27">
        <v>0</v>
      </c>
      <c r="E43" s="14"/>
      <c r="F43" s="38">
        <v>1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36</v>
      </c>
      <c r="B44" s="16">
        <v>66</v>
      </c>
      <c r="C44" s="28">
        <v>59</v>
      </c>
      <c r="D44" s="28">
        <v>0</v>
      </c>
      <c r="E44" s="16"/>
      <c r="F44" s="39">
        <v>7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37</v>
      </c>
      <c r="B45" s="14">
        <v>63</v>
      </c>
      <c r="C45" s="27">
        <v>57</v>
      </c>
      <c r="D45" s="27">
        <v>0</v>
      </c>
      <c r="E45" s="19"/>
      <c r="F45" s="41">
        <v>6</v>
      </c>
      <c r="G45" s="41">
        <v>0</v>
      </c>
      <c r="H45" s="41">
        <v>0</v>
      </c>
    </row>
    <row r="46" spans="1:8" ht="12" customHeight="1" collapsed="1" x14ac:dyDescent="0.25">
      <c r="A46" s="11" t="s">
        <v>38</v>
      </c>
      <c r="B46" s="12">
        <v>2598</v>
      </c>
      <c r="C46" s="26">
        <v>1962</v>
      </c>
      <c r="D46" s="26">
        <v>339</v>
      </c>
      <c r="E46" s="12"/>
      <c r="F46" s="37">
        <v>272</v>
      </c>
      <c r="G46" s="37">
        <v>15</v>
      </c>
      <c r="H46" s="37">
        <v>10</v>
      </c>
    </row>
    <row r="47" spans="1:8" ht="12" hidden="1" customHeight="1" outlineLevel="1" x14ac:dyDescent="0.25">
      <c r="A47" s="13" t="s">
        <v>39</v>
      </c>
      <c r="B47" s="19">
        <v>2055</v>
      </c>
      <c r="C47" s="30">
        <v>1534</v>
      </c>
      <c r="D47" s="30">
        <v>267</v>
      </c>
      <c r="E47" s="14"/>
      <c r="F47" s="41">
        <v>232</v>
      </c>
      <c r="G47" s="41">
        <v>14</v>
      </c>
      <c r="H47" s="41">
        <v>8</v>
      </c>
    </row>
    <row r="48" spans="1:8" ht="12" hidden="1" customHeight="1" outlineLevel="1" x14ac:dyDescent="0.25">
      <c r="A48" s="15" t="s">
        <v>40</v>
      </c>
      <c r="B48" s="22">
        <v>156</v>
      </c>
      <c r="C48" s="31">
        <v>123</v>
      </c>
      <c r="D48" s="31">
        <v>8</v>
      </c>
      <c r="E48" s="16"/>
      <c r="F48" s="43">
        <v>25</v>
      </c>
      <c r="G48" s="43">
        <v>0</v>
      </c>
      <c r="H48" s="43">
        <v>0</v>
      </c>
    </row>
    <row r="49" spans="1:8" ht="12" hidden="1" customHeight="1" outlineLevel="1" x14ac:dyDescent="0.25">
      <c r="A49" s="13" t="s">
        <v>41</v>
      </c>
      <c r="B49" s="14">
        <v>175</v>
      </c>
      <c r="C49" s="27">
        <v>141</v>
      </c>
      <c r="D49" s="27">
        <v>27</v>
      </c>
      <c r="E49" s="14"/>
      <c r="F49" s="38">
        <v>6</v>
      </c>
      <c r="G49" s="38">
        <v>1</v>
      </c>
      <c r="H49" s="38">
        <v>0</v>
      </c>
    </row>
    <row r="50" spans="1:8" ht="12" hidden="1" customHeight="1" outlineLevel="1" x14ac:dyDescent="0.25">
      <c r="A50" s="15" t="s">
        <v>42</v>
      </c>
      <c r="B50" s="22">
        <v>212</v>
      </c>
      <c r="C50" s="31">
        <v>164</v>
      </c>
      <c r="D50" s="31">
        <v>37</v>
      </c>
      <c r="E50" s="22"/>
      <c r="F50" s="43">
        <v>9</v>
      </c>
      <c r="G50" s="43">
        <v>0</v>
      </c>
      <c r="H50" s="43">
        <v>2</v>
      </c>
    </row>
    <row r="51" spans="1:8" ht="12" customHeight="1" collapsed="1" x14ac:dyDescent="0.25">
      <c r="A51" s="17" t="s">
        <v>43</v>
      </c>
      <c r="B51" s="18">
        <v>1427</v>
      </c>
      <c r="C51" s="29">
        <v>1142</v>
      </c>
      <c r="D51" s="29">
        <v>120</v>
      </c>
      <c r="E51" s="18"/>
      <c r="F51" s="40">
        <v>151</v>
      </c>
      <c r="G51" s="40">
        <v>6</v>
      </c>
      <c r="H51" s="40">
        <v>8</v>
      </c>
    </row>
    <row r="52" spans="1:8" ht="12" hidden="1" customHeight="1" outlineLevel="1" x14ac:dyDescent="0.25">
      <c r="A52" s="13" t="s">
        <v>154</v>
      </c>
      <c r="B52" s="19">
        <v>527</v>
      </c>
      <c r="C52" s="30">
        <v>418</v>
      </c>
      <c r="D52" s="30">
        <v>66</v>
      </c>
      <c r="E52" s="19"/>
      <c r="F52" s="41">
        <v>39</v>
      </c>
      <c r="G52" s="41">
        <v>2</v>
      </c>
      <c r="H52" s="41">
        <v>2</v>
      </c>
    </row>
    <row r="53" spans="1:8" ht="12" hidden="1" customHeight="1" outlineLevel="1" x14ac:dyDescent="0.25">
      <c r="A53" s="15" t="s">
        <v>155</v>
      </c>
      <c r="B53" s="16">
        <v>86</v>
      </c>
      <c r="C53" s="28">
        <v>66</v>
      </c>
      <c r="D53" s="28">
        <v>10</v>
      </c>
      <c r="E53" s="16"/>
      <c r="F53" s="43">
        <v>9</v>
      </c>
      <c r="G53" s="43">
        <v>1</v>
      </c>
      <c r="H53" s="43">
        <v>0</v>
      </c>
    </row>
    <row r="54" spans="1:8" ht="12" hidden="1" customHeight="1" outlineLevel="1" x14ac:dyDescent="0.25">
      <c r="A54" s="13" t="s">
        <v>156</v>
      </c>
      <c r="B54" s="19">
        <v>814</v>
      </c>
      <c r="C54" s="30">
        <v>658</v>
      </c>
      <c r="D54" s="30">
        <v>44</v>
      </c>
      <c r="E54" s="19"/>
      <c r="F54" s="41">
        <v>103</v>
      </c>
      <c r="G54" s="41">
        <v>3</v>
      </c>
      <c r="H54" s="41">
        <v>6</v>
      </c>
    </row>
    <row r="55" spans="1:8" ht="12" customHeight="1" collapsed="1" x14ac:dyDescent="0.25">
      <c r="A55" s="11" t="s">
        <v>44</v>
      </c>
      <c r="B55" s="12">
        <v>170</v>
      </c>
      <c r="C55" s="26">
        <v>134</v>
      </c>
      <c r="D55" s="26">
        <v>16</v>
      </c>
      <c r="E55" s="12"/>
      <c r="F55" s="37">
        <v>20</v>
      </c>
      <c r="G55" s="37">
        <v>0</v>
      </c>
      <c r="H55" s="37">
        <v>0</v>
      </c>
    </row>
    <row r="56" spans="1:8" ht="12" hidden="1" customHeight="1" outlineLevel="1" x14ac:dyDescent="0.25">
      <c r="A56" s="13" t="s">
        <v>45</v>
      </c>
      <c r="B56" s="14">
        <v>93</v>
      </c>
      <c r="C56" s="27">
        <v>81</v>
      </c>
      <c r="D56" s="27">
        <v>1</v>
      </c>
      <c r="E56" s="14"/>
      <c r="F56" s="38">
        <v>11</v>
      </c>
      <c r="G56" s="38">
        <v>0</v>
      </c>
      <c r="H56" s="38">
        <v>0</v>
      </c>
    </row>
    <row r="57" spans="1:8" ht="12" hidden="1" customHeight="1" outlineLevel="1" x14ac:dyDescent="0.25">
      <c r="A57" s="15" t="s">
        <v>46</v>
      </c>
      <c r="B57" s="16">
        <v>77</v>
      </c>
      <c r="C57" s="28">
        <v>53</v>
      </c>
      <c r="D57" s="28">
        <v>15</v>
      </c>
      <c r="E57" s="22"/>
      <c r="F57" s="43">
        <v>9</v>
      </c>
      <c r="G57" s="43">
        <v>0</v>
      </c>
      <c r="H57" s="43">
        <v>0</v>
      </c>
    </row>
    <row r="58" spans="1:8" ht="12" customHeight="1" collapsed="1" x14ac:dyDescent="0.25">
      <c r="A58" s="17" t="s">
        <v>47</v>
      </c>
      <c r="B58" s="18">
        <v>376</v>
      </c>
      <c r="C58" s="29">
        <v>294</v>
      </c>
      <c r="D58" s="29">
        <v>11</v>
      </c>
      <c r="E58" s="18"/>
      <c r="F58" s="40">
        <v>69</v>
      </c>
      <c r="G58" s="40">
        <v>1</v>
      </c>
      <c r="H58" s="40">
        <v>1</v>
      </c>
    </row>
    <row r="59" spans="1:8" ht="12" hidden="1" customHeight="1" outlineLevel="1" x14ac:dyDescent="0.25">
      <c r="A59" s="13" t="s">
        <v>149</v>
      </c>
      <c r="B59" s="19">
        <v>179</v>
      </c>
      <c r="C59" s="30">
        <v>152</v>
      </c>
      <c r="D59" s="30">
        <v>1</v>
      </c>
      <c r="E59" s="14"/>
      <c r="F59" s="41">
        <v>25</v>
      </c>
      <c r="G59" s="41">
        <v>1</v>
      </c>
      <c r="H59" s="41">
        <v>0</v>
      </c>
    </row>
    <row r="60" spans="1:8" ht="12" hidden="1" customHeight="1" outlineLevel="1" x14ac:dyDescent="0.25">
      <c r="A60" s="15" t="s">
        <v>48</v>
      </c>
      <c r="B60" s="16">
        <v>44</v>
      </c>
      <c r="C60" s="28">
        <v>35</v>
      </c>
      <c r="D60" s="28">
        <v>0</v>
      </c>
      <c r="E60" s="16"/>
      <c r="F60" s="43">
        <v>9</v>
      </c>
      <c r="G60" s="43">
        <v>0</v>
      </c>
      <c r="H60" s="43">
        <v>0</v>
      </c>
    </row>
    <row r="61" spans="1:8" ht="12" hidden="1" customHeight="1" outlineLevel="1" x14ac:dyDescent="0.25">
      <c r="A61" s="13" t="s">
        <v>49</v>
      </c>
      <c r="B61" s="14">
        <v>21</v>
      </c>
      <c r="C61" s="27">
        <v>15</v>
      </c>
      <c r="D61" s="27">
        <v>2</v>
      </c>
      <c r="E61" s="14"/>
      <c r="F61" s="38">
        <v>4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50</v>
      </c>
      <c r="B62" s="22">
        <v>132</v>
      </c>
      <c r="C62" s="31">
        <v>92</v>
      </c>
      <c r="D62" s="31">
        <v>8</v>
      </c>
      <c r="E62" s="22"/>
      <c r="F62" s="43">
        <v>31</v>
      </c>
      <c r="G62" s="43">
        <v>0</v>
      </c>
      <c r="H62" s="43">
        <v>1</v>
      </c>
    </row>
    <row r="63" spans="1:8" ht="12" customHeight="1" x14ac:dyDescent="0.25">
      <c r="A63" s="11" t="s">
        <v>150</v>
      </c>
      <c r="B63" s="20">
        <v>1202</v>
      </c>
      <c r="C63" s="26">
        <v>832</v>
      </c>
      <c r="D63" s="26">
        <v>187</v>
      </c>
      <c r="E63" s="12"/>
      <c r="F63" s="37">
        <v>169</v>
      </c>
      <c r="G63" s="37">
        <v>8</v>
      </c>
      <c r="H63" s="37">
        <v>6</v>
      </c>
    </row>
    <row r="64" spans="1:8" ht="12" customHeight="1" x14ac:dyDescent="0.25">
      <c r="A64" s="17" t="s">
        <v>151</v>
      </c>
      <c r="B64" s="21">
        <v>552</v>
      </c>
      <c r="C64" s="44">
        <v>503</v>
      </c>
      <c r="D64" s="44">
        <v>3</v>
      </c>
      <c r="E64" s="18"/>
      <c r="F64" s="40">
        <v>44</v>
      </c>
      <c r="G64" s="40">
        <v>0</v>
      </c>
      <c r="H64" s="40">
        <v>2</v>
      </c>
    </row>
    <row r="65" spans="1:10" ht="12" customHeight="1" x14ac:dyDescent="0.25">
      <c r="A65" s="11" t="s">
        <v>152</v>
      </c>
      <c r="B65" s="12">
        <v>63</v>
      </c>
      <c r="C65" s="26">
        <v>41</v>
      </c>
      <c r="D65" s="26">
        <v>15</v>
      </c>
      <c r="E65" s="12"/>
      <c r="F65" s="37">
        <v>5</v>
      </c>
      <c r="G65" s="37">
        <v>2</v>
      </c>
      <c r="H65" s="37">
        <v>0</v>
      </c>
    </row>
    <row r="66" spans="1:10" ht="12" customHeight="1" collapsed="1" x14ac:dyDescent="0.25">
      <c r="A66" s="17" t="s">
        <v>51</v>
      </c>
      <c r="B66" s="18">
        <v>226</v>
      </c>
      <c r="C66" s="29">
        <v>135</v>
      </c>
      <c r="D66" s="29">
        <v>29</v>
      </c>
      <c r="E66" s="18"/>
      <c r="F66" s="40">
        <v>55</v>
      </c>
      <c r="G66" s="40">
        <v>5</v>
      </c>
      <c r="H66" s="40">
        <v>2</v>
      </c>
    </row>
    <row r="67" spans="1:10" ht="12" hidden="1" customHeight="1" outlineLevel="1" x14ac:dyDescent="0.25">
      <c r="A67" s="13" t="s">
        <v>52</v>
      </c>
      <c r="B67" s="19">
        <v>54</v>
      </c>
      <c r="C67" s="30">
        <v>41</v>
      </c>
      <c r="D67" s="30">
        <v>2</v>
      </c>
      <c r="E67" s="14"/>
      <c r="F67" s="38">
        <v>10</v>
      </c>
      <c r="G67" s="38">
        <v>0</v>
      </c>
      <c r="H67" s="38">
        <v>1</v>
      </c>
    </row>
    <row r="68" spans="1:10" ht="12" hidden="1" customHeight="1" outlineLevel="1" x14ac:dyDescent="0.25">
      <c r="A68" s="15" t="s">
        <v>53</v>
      </c>
      <c r="B68" s="22">
        <v>93</v>
      </c>
      <c r="C68" s="28">
        <v>62</v>
      </c>
      <c r="D68" s="28">
        <v>2</v>
      </c>
      <c r="E68" s="16"/>
      <c r="F68" s="43">
        <v>25</v>
      </c>
      <c r="G68" s="43">
        <v>3</v>
      </c>
      <c r="H68" s="43">
        <v>1</v>
      </c>
    </row>
    <row r="69" spans="1:10" ht="12" hidden="1" customHeight="1" outlineLevel="1" x14ac:dyDescent="0.25">
      <c r="A69" s="13" t="s">
        <v>54</v>
      </c>
      <c r="B69" s="19">
        <v>79</v>
      </c>
      <c r="C69" s="30">
        <v>32</v>
      </c>
      <c r="D69" s="30">
        <v>25</v>
      </c>
      <c r="E69" s="19"/>
      <c r="F69" s="41">
        <v>20</v>
      </c>
      <c r="G69" s="41">
        <v>2</v>
      </c>
      <c r="H69" s="41">
        <v>0</v>
      </c>
    </row>
    <row r="70" spans="1:10" ht="12" customHeight="1" x14ac:dyDescent="0.25">
      <c r="A70" s="11" t="s">
        <v>153</v>
      </c>
      <c r="B70" s="12">
        <v>49</v>
      </c>
      <c r="C70" s="26">
        <v>44</v>
      </c>
      <c r="D70" s="26">
        <v>0</v>
      </c>
      <c r="E70" s="20"/>
      <c r="F70" s="37">
        <v>4</v>
      </c>
      <c r="G70" s="37">
        <v>1</v>
      </c>
      <c r="H70" s="37">
        <v>0</v>
      </c>
    </row>
    <row r="71" spans="1:10" ht="12" customHeight="1" collapsed="1" x14ac:dyDescent="0.25">
      <c r="A71" s="17" t="s">
        <v>55</v>
      </c>
      <c r="B71" s="21">
        <v>35</v>
      </c>
      <c r="C71" s="44">
        <v>32</v>
      </c>
      <c r="D71" s="44">
        <v>0</v>
      </c>
      <c r="E71" s="21"/>
      <c r="F71" s="42">
        <v>3</v>
      </c>
      <c r="G71" s="42">
        <v>0</v>
      </c>
      <c r="H71" s="42">
        <v>0</v>
      </c>
    </row>
    <row r="72" spans="1:10" ht="12" hidden="1" customHeight="1" outlineLevel="1" x14ac:dyDescent="0.25">
      <c r="A72" s="13" t="s">
        <v>56</v>
      </c>
      <c r="B72" s="14" t="e">
        <f t="shared" ref="B72:B73" si="0">SUM(C72:H72)</f>
        <v>#REF!</v>
      </c>
      <c r="C72" s="27" t="e">
        <f>COUNTIF(#REF!,CONCATENATE($A$1,"_PFS_",$A72))</f>
        <v>#REF!</v>
      </c>
      <c r="D72" s="27" t="e">
        <f>COUNTIF(#REF!,CONCATENATE($A$1,"_PFC_",$A72))</f>
        <v>#REF!</v>
      </c>
      <c r="E72" s="14"/>
      <c r="F72" s="38" t="e">
        <f>COUNTIF(#REF!,CONCATENATE($A$1,"_SL_",$A72))</f>
        <v>#REF!</v>
      </c>
      <c r="G72" s="38" t="e">
        <f>COUNTIF(#REF!,CONCATENATE($A$1,"_SA_",$A72))</f>
        <v>#REF!</v>
      </c>
      <c r="H72" s="38" t="e">
        <f>COUNTIF(#REF!,CONCATENATE($A$1,"_OT_",$A72))</f>
        <v>#REF!</v>
      </c>
    </row>
    <row r="73" spans="1:10" ht="12" hidden="1" customHeight="1" outlineLevel="1" x14ac:dyDescent="0.25">
      <c r="A73" s="15" t="s">
        <v>57</v>
      </c>
      <c r="B73" s="16" t="e">
        <f t="shared" si="0"/>
        <v>#REF!</v>
      </c>
      <c r="C73" s="28" t="e">
        <f>COUNTIF(#REF!,CONCATENATE($A$1,"_PFS_",$A73))</f>
        <v>#REF!</v>
      </c>
      <c r="D73" s="28" t="e">
        <f>COUNTIF(#REF!,CONCATENATE($A$1,"_PFC_",$A73))</f>
        <v>#REF!</v>
      </c>
      <c r="E73" s="16"/>
      <c r="F73" s="39" t="e">
        <f>COUNTIF(#REF!,CONCATENATE($A$1,"_SL_",$A73))</f>
        <v>#REF!</v>
      </c>
      <c r="G73" s="39" t="e">
        <f>COUNTIF(#REF!,CONCATENATE($A$1,"_SA_",$A73))</f>
        <v>#REF!</v>
      </c>
      <c r="H73" s="39" t="e">
        <f>COUNTIF(#REF!,CONCATENATE($A$1,"_OT_",$A73))</f>
        <v>#REF!</v>
      </c>
    </row>
    <row r="74" spans="1:10" ht="35.1" customHeight="1" x14ac:dyDescent="0.25">
      <c r="A74" s="136" t="s">
        <v>199</v>
      </c>
      <c r="B74" s="136"/>
      <c r="C74" s="136"/>
      <c r="D74" s="136"/>
      <c r="E74" s="136"/>
      <c r="F74" s="136"/>
      <c r="G74" s="136"/>
      <c r="H74" s="136"/>
      <c r="I74" s="127"/>
      <c r="J74" s="127"/>
    </row>
    <row r="75" spans="1:10" ht="18" customHeight="1" x14ac:dyDescent="0.25">
      <c r="A75" s="127"/>
      <c r="B75" s="127"/>
      <c r="C75" s="127"/>
      <c r="D75" s="127"/>
      <c r="E75" s="127"/>
      <c r="F75" s="127"/>
      <c r="G75" s="127"/>
      <c r="H75" s="127"/>
      <c r="I75" s="127"/>
    </row>
  </sheetData>
  <mergeCells count="5">
    <mergeCell ref="B8:B9"/>
    <mergeCell ref="F8:H8"/>
    <mergeCell ref="C8:C9"/>
    <mergeCell ref="D8:D9"/>
    <mergeCell ref="A74:H74"/>
  </mergeCells>
  <pageMargins left="0.7" right="0.7" top="0.75" bottom="0.75" header="0.3" footer="0.3"/>
  <pageSetup paperSize="9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0000000}">
          <x14:formula1>
            <xm:f>Trim!$A$1:$A$4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7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 t="str">
        <f>'EPC1'!A1</f>
        <v>T3</v>
      </c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9" t="str">
        <f>'EPC1'!A5</f>
        <v>3er Trimestre.</v>
      </c>
      <c r="B5" s="35" t="str">
        <f>IF('EPC1'!B5&lt;&gt;0,'EPC1'!B5,"")</f>
        <v/>
      </c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143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34" t="s">
        <v>1</v>
      </c>
      <c r="C8" s="134"/>
      <c r="D8" s="134"/>
      <c r="E8" s="134"/>
      <c r="F8" s="134"/>
      <c r="G8" s="134"/>
      <c r="H8" s="134"/>
      <c r="I8" s="134"/>
      <c r="K8" s="134" t="s">
        <v>144</v>
      </c>
      <c r="L8" s="134"/>
      <c r="M8" s="134"/>
      <c r="N8" s="134"/>
      <c r="O8" s="134"/>
      <c r="P8" s="134"/>
      <c r="Q8" s="134"/>
      <c r="R8" s="134"/>
      <c r="T8" s="134" t="s">
        <v>58</v>
      </c>
      <c r="U8" s="134"/>
      <c r="V8" s="134"/>
      <c r="W8" s="134"/>
      <c r="X8" s="134"/>
      <c r="Y8" s="134"/>
      <c r="Z8" s="134"/>
      <c r="AA8" s="134"/>
    </row>
    <row r="9" spans="1:27" ht="20.100000000000001" customHeight="1" x14ac:dyDescent="0.25">
      <c r="A9" s="6"/>
      <c r="B9" s="134"/>
      <c r="C9" s="134"/>
      <c r="D9" s="134"/>
      <c r="E9" s="134"/>
      <c r="F9" s="134"/>
      <c r="G9" s="134"/>
      <c r="H9" s="134"/>
      <c r="I9" s="134"/>
      <c r="K9" s="134"/>
      <c r="L9" s="134"/>
      <c r="M9" s="134"/>
      <c r="N9" s="134"/>
      <c r="O9" s="134"/>
      <c r="P9" s="134"/>
      <c r="Q9" s="134"/>
      <c r="R9" s="134"/>
      <c r="T9" s="134"/>
      <c r="U9" s="134"/>
      <c r="V9" s="134"/>
      <c r="W9" s="134"/>
      <c r="X9" s="134"/>
      <c r="Y9" s="134"/>
      <c r="Z9" s="134"/>
      <c r="AA9" s="134"/>
    </row>
    <row r="10" spans="1:27" ht="20.100000000000001" customHeight="1" x14ac:dyDescent="0.25">
      <c r="A10" s="6"/>
      <c r="B10" s="132" t="s">
        <v>7</v>
      </c>
      <c r="C10" s="133" t="s">
        <v>2</v>
      </c>
      <c r="D10" s="133"/>
      <c r="E10" s="133"/>
      <c r="F10" s="7"/>
      <c r="G10" s="133" t="s">
        <v>139</v>
      </c>
      <c r="H10" s="133"/>
      <c r="I10" s="133"/>
      <c r="J10" s="60"/>
      <c r="K10" s="132" t="s">
        <v>7</v>
      </c>
      <c r="L10" s="133" t="s">
        <v>2</v>
      </c>
      <c r="M10" s="133"/>
      <c r="N10" s="133"/>
      <c r="O10" s="7"/>
      <c r="P10" s="133" t="s">
        <v>139</v>
      </c>
      <c r="Q10" s="133"/>
      <c r="R10" s="133"/>
      <c r="S10" s="60"/>
      <c r="T10" s="132" t="s">
        <v>7</v>
      </c>
      <c r="U10" s="133" t="s">
        <v>2</v>
      </c>
      <c r="V10" s="133"/>
      <c r="W10" s="133"/>
      <c r="X10" s="7"/>
      <c r="Y10" s="133" t="s">
        <v>139</v>
      </c>
      <c r="Z10" s="133"/>
      <c r="AA10" s="133"/>
    </row>
    <row r="11" spans="1:27" ht="23.25" customHeight="1" x14ac:dyDescent="0.25">
      <c r="A11" s="6"/>
      <c r="B11" s="132"/>
      <c r="C11" s="8" t="s">
        <v>3</v>
      </c>
      <c r="D11" s="8" t="s">
        <v>4</v>
      </c>
      <c r="E11" s="8" t="s">
        <v>5</v>
      </c>
      <c r="F11" s="8"/>
      <c r="G11" s="120" t="s">
        <v>6</v>
      </c>
      <c r="H11" s="8" t="s">
        <v>196</v>
      </c>
      <c r="I11" s="120" t="s">
        <v>198</v>
      </c>
      <c r="J11" s="61"/>
      <c r="K11" s="132"/>
      <c r="L11" s="8" t="s">
        <v>3</v>
      </c>
      <c r="M11" s="8" t="s">
        <v>4</v>
      </c>
      <c r="N11" s="8" t="s">
        <v>5</v>
      </c>
      <c r="O11" s="8"/>
      <c r="P11" s="120" t="s">
        <v>6</v>
      </c>
      <c r="Q11" s="8" t="s">
        <v>196</v>
      </c>
      <c r="R11" s="120" t="s">
        <v>198</v>
      </c>
      <c r="S11" s="61"/>
      <c r="T11" s="132"/>
      <c r="U11" s="8" t="s">
        <v>3</v>
      </c>
      <c r="V11" s="8" t="s">
        <v>4</v>
      </c>
      <c r="W11" s="8" t="s">
        <v>5</v>
      </c>
      <c r="X11" s="8"/>
      <c r="Y11" s="120" t="s">
        <v>6</v>
      </c>
      <c r="Z11" s="8" t="s">
        <v>196</v>
      </c>
      <c r="AA11" s="120" t="s">
        <v>198</v>
      </c>
    </row>
    <row r="12" spans="1:27" ht="12" customHeight="1" x14ac:dyDescent="0.25">
      <c r="A12" s="9" t="s">
        <v>7</v>
      </c>
      <c r="B12" s="48">
        <v>9833</v>
      </c>
      <c r="C12" s="48">
        <v>9780</v>
      </c>
      <c r="D12" s="48">
        <v>30</v>
      </c>
      <c r="E12" s="48">
        <v>23</v>
      </c>
      <c r="F12" s="48"/>
      <c r="G12" s="48">
        <v>1309</v>
      </c>
      <c r="H12" s="48">
        <v>299</v>
      </c>
      <c r="I12" s="48">
        <v>8225</v>
      </c>
      <c r="J12" s="62"/>
      <c r="K12" s="48">
        <v>8641</v>
      </c>
      <c r="L12" s="48">
        <v>8607</v>
      </c>
      <c r="M12" s="48">
        <v>11</v>
      </c>
      <c r="N12" s="48">
        <v>23</v>
      </c>
      <c r="O12" s="48"/>
      <c r="P12" s="48">
        <v>976</v>
      </c>
      <c r="Q12" s="48">
        <v>42</v>
      </c>
      <c r="R12" s="48">
        <v>7623</v>
      </c>
      <c r="S12" s="62"/>
      <c r="T12" s="48">
        <v>1192</v>
      </c>
      <c r="U12" s="48">
        <v>1173</v>
      </c>
      <c r="V12" s="48">
        <v>19</v>
      </c>
      <c r="W12" s="48">
        <v>0</v>
      </c>
      <c r="X12" s="48"/>
      <c r="Y12" s="48">
        <v>333</v>
      </c>
      <c r="Z12" s="48">
        <v>257</v>
      </c>
      <c r="AA12" s="48">
        <v>602</v>
      </c>
    </row>
    <row r="13" spans="1:27" ht="12" customHeight="1" collapsed="1" x14ac:dyDescent="0.25">
      <c r="A13" s="11" t="s">
        <v>8</v>
      </c>
      <c r="B13" s="49">
        <v>1452</v>
      </c>
      <c r="C13" s="49">
        <v>1445</v>
      </c>
      <c r="D13" s="49">
        <v>5</v>
      </c>
      <c r="E13" s="49">
        <v>2</v>
      </c>
      <c r="F13" s="49"/>
      <c r="G13" s="49">
        <v>263</v>
      </c>
      <c r="H13" s="49">
        <v>27</v>
      </c>
      <c r="I13" s="49">
        <v>1162</v>
      </c>
      <c r="J13" s="63"/>
      <c r="K13" s="49">
        <v>1297</v>
      </c>
      <c r="L13" s="49">
        <v>1294</v>
      </c>
      <c r="M13" s="49">
        <v>1</v>
      </c>
      <c r="N13" s="49">
        <v>2</v>
      </c>
      <c r="O13" s="49"/>
      <c r="P13" s="49">
        <v>197</v>
      </c>
      <c r="Q13" s="49">
        <v>12</v>
      </c>
      <c r="R13" s="49">
        <v>1088</v>
      </c>
      <c r="S13" s="63"/>
      <c r="T13" s="49">
        <v>155</v>
      </c>
      <c r="U13" s="49">
        <v>151</v>
      </c>
      <c r="V13" s="49">
        <v>4</v>
      </c>
      <c r="W13" s="49">
        <v>0</v>
      </c>
      <c r="X13" s="49"/>
      <c r="Y13" s="49">
        <v>66</v>
      </c>
      <c r="Z13" s="49">
        <v>15</v>
      </c>
      <c r="AA13" s="49">
        <v>74</v>
      </c>
    </row>
    <row r="14" spans="1:27" ht="12" hidden="1" customHeight="1" outlineLevel="1" x14ac:dyDescent="0.25">
      <c r="A14" s="13" t="s">
        <v>9</v>
      </c>
      <c r="B14" s="50">
        <v>106</v>
      </c>
      <c r="C14" s="50">
        <v>104</v>
      </c>
      <c r="D14" s="50">
        <v>1</v>
      </c>
      <c r="E14" s="50">
        <v>1</v>
      </c>
      <c r="F14" s="50"/>
      <c r="G14" s="14">
        <v>17</v>
      </c>
      <c r="H14" s="14">
        <v>0</v>
      </c>
      <c r="I14" s="14">
        <v>89</v>
      </c>
      <c r="J14" s="64"/>
      <c r="K14" s="50">
        <v>98</v>
      </c>
      <c r="L14" s="50">
        <v>97</v>
      </c>
      <c r="M14" s="50">
        <v>0</v>
      </c>
      <c r="N14" s="50">
        <v>1</v>
      </c>
      <c r="O14" s="50"/>
      <c r="P14" s="14">
        <v>12</v>
      </c>
      <c r="Q14" s="14">
        <v>0</v>
      </c>
      <c r="R14" s="14">
        <v>86</v>
      </c>
      <c r="S14" s="121"/>
      <c r="T14" s="14">
        <v>8</v>
      </c>
      <c r="U14" s="14">
        <v>7</v>
      </c>
      <c r="V14" s="14">
        <v>1</v>
      </c>
      <c r="W14" s="14">
        <v>0</v>
      </c>
      <c r="X14" s="14"/>
      <c r="Y14" s="14">
        <v>5</v>
      </c>
      <c r="Z14" s="14">
        <v>0</v>
      </c>
      <c r="AA14" s="14">
        <v>3</v>
      </c>
    </row>
    <row r="15" spans="1:27" ht="12" hidden="1" customHeight="1" outlineLevel="1" x14ac:dyDescent="0.25">
      <c r="A15" s="15" t="s">
        <v>10</v>
      </c>
      <c r="B15" s="51">
        <v>283</v>
      </c>
      <c r="C15" s="51">
        <v>283</v>
      </c>
      <c r="D15" s="51">
        <v>0</v>
      </c>
      <c r="E15" s="51">
        <v>0</v>
      </c>
      <c r="F15" s="51"/>
      <c r="G15" s="16">
        <v>27</v>
      </c>
      <c r="H15" s="16">
        <v>0</v>
      </c>
      <c r="I15" s="16">
        <v>256</v>
      </c>
      <c r="J15" s="64"/>
      <c r="K15" s="51">
        <v>264</v>
      </c>
      <c r="L15" s="51">
        <v>264</v>
      </c>
      <c r="M15" s="51">
        <v>0</v>
      </c>
      <c r="N15" s="51">
        <v>0</v>
      </c>
      <c r="O15" s="51"/>
      <c r="P15" s="16">
        <v>18</v>
      </c>
      <c r="Q15" s="16">
        <v>0</v>
      </c>
      <c r="R15" s="16">
        <v>246</v>
      </c>
      <c r="S15" s="121"/>
      <c r="T15" s="16">
        <v>19</v>
      </c>
      <c r="U15" s="16">
        <v>19</v>
      </c>
      <c r="V15" s="16">
        <v>0</v>
      </c>
      <c r="W15" s="16">
        <v>0</v>
      </c>
      <c r="X15" s="16"/>
      <c r="Y15" s="16">
        <v>9</v>
      </c>
      <c r="Z15" s="16">
        <v>0</v>
      </c>
      <c r="AA15" s="16">
        <v>10</v>
      </c>
    </row>
    <row r="16" spans="1:27" ht="12" hidden="1" customHeight="1" outlineLevel="1" x14ac:dyDescent="0.25">
      <c r="A16" s="13" t="s">
        <v>11</v>
      </c>
      <c r="B16" s="50">
        <v>68</v>
      </c>
      <c r="C16" s="50">
        <v>67</v>
      </c>
      <c r="D16" s="50">
        <v>1</v>
      </c>
      <c r="E16" s="50">
        <v>0</v>
      </c>
      <c r="F16" s="50"/>
      <c r="G16" s="14">
        <v>10</v>
      </c>
      <c r="H16" s="14">
        <v>0</v>
      </c>
      <c r="I16" s="14">
        <v>58</v>
      </c>
      <c r="J16" s="64"/>
      <c r="K16" s="50">
        <v>52</v>
      </c>
      <c r="L16" s="50">
        <v>52</v>
      </c>
      <c r="M16" s="50">
        <v>0</v>
      </c>
      <c r="N16" s="50">
        <v>0</v>
      </c>
      <c r="O16" s="50"/>
      <c r="P16" s="14">
        <v>6</v>
      </c>
      <c r="Q16" s="14">
        <v>0</v>
      </c>
      <c r="R16" s="14">
        <v>46</v>
      </c>
      <c r="S16" s="121"/>
      <c r="T16" s="14">
        <v>16</v>
      </c>
      <c r="U16" s="14">
        <v>15</v>
      </c>
      <c r="V16" s="14">
        <v>1</v>
      </c>
      <c r="W16" s="14">
        <v>0</v>
      </c>
      <c r="X16" s="14"/>
      <c r="Y16" s="14">
        <v>4</v>
      </c>
      <c r="Z16" s="14">
        <v>0</v>
      </c>
      <c r="AA16" s="14">
        <v>12</v>
      </c>
    </row>
    <row r="17" spans="1:27" ht="12" hidden="1" customHeight="1" outlineLevel="1" x14ac:dyDescent="0.25">
      <c r="A17" s="15" t="s">
        <v>12</v>
      </c>
      <c r="B17" s="51">
        <v>107</v>
      </c>
      <c r="C17" s="51">
        <v>106</v>
      </c>
      <c r="D17" s="51">
        <v>1</v>
      </c>
      <c r="E17" s="51">
        <v>0</v>
      </c>
      <c r="F17" s="51"/>
      <c r="G17" s="16">
        <v>22</v>
      </c>
      <c r="H17" s="16">
        <v>3</v>
      </c>
      <c r="I17" s="16">
        <v>82</v>
      </c>
      <c r="J17" s="64"/>
      <c r="K17" s="51">
        <v>94</v>
      </c>
      <c r="L17" s="51">
        <v>93</v>
      </c>
      <c r="M17" s="51">
        <v>1</v>
      </c>
      <c r="N17" s="51">
        <v>0</v>
      </c>
      <c r="O17" s="51"/>
      <c r="P17" s="16">
        <v>17</v>
      </c>
      <c r="Q17" s="16">
        <v>2</v>
      </c>
      <c r="R17" s="16">
        <v>75</v>
      </c>
      <c r="S17" s="121"/>
      <c r="T17" s="16">
        <v>13</v>
      </c>
      <c r="U17" s="16">
        <v>13</v>
      </c>
      <c r="V17" s="16">
        <v>0</v>
      </c>
      <c r="W17" s="16">
        <v>0</v>
      </c>
      <c r="X17" s="16"/>
      <c r="Y17" s="16">
        <v>5</v>
      </c>
      <c r="Z17" s="16">
        <v>1</v>
      </c>
      <c r="AA17" s="16">
        <v>7</v>
      </c>
    </row>
    <row r="18" spans="1:27" ht="12" hidden="1" customHeight="1" outlineLevel="1" x14ac:dyDescent="0.25">
      <c r="A18" s="13" t="s">
        <v>13</v>
      </c>
      <c r="B18" s="50">
        <v>89</v>
      </c>
      <c r="C18" s="50">
        <v>89</v>
      </c>
      <c r="D18" s="50">
        <v>0</v>
      </c>
      <c r="E18" s="50">
        <v>0</v>
      </c>
      <c r="F18" s="50"/>
      <c r="G18" s="14">
        <v>22</v>
      </c>
      <c r="H18" s="14">
        <v>5</v>
      </c>
      <c r="I18" s="14">
        <v>62</v>
      </c>
      <c r="J18" s="64"/>
      <c r="K18" s="50">
        <v>80</v>
      </c>
      <c r="L18" s="50">
        <v>80</v>
      </c>
      <c r="M18" s="50">
        <v>0</v>
      </c>
      <c r="N18" s="50">
        <v>0</v>
      </c>
      <c r="O18" s="50"/>
      <c r="P18" s="14">
        <v>19</v>
      </c>
      <c r="Q18" s="14">
        <v>0</v>
      </c>
      <c r="R18" s="14">
        <v>61</v>
      </c>
      <c r="S18" s="121"/>
      <c r="T18" s="14">
        <v>9</v>
      </c>
      <c r="U18" s="14">
        <v>9</v>
      </c>
      <c r="V18" s="14">
        <v>0</v>
      </c>
      <c r="W18" s="14">
        <v>0</v>
      </c>
      <c r="X18" s="14"/>
      <c r="Y18" s="14">
        <v>3</v>
      </c>
      <c r="Z18" s="14">
        <v>5</v>
      </c>
      <c r="AA18" s="14">
        <v>1</v>
      </c>
    </row>
    <row r="19" spans="1:27" ht="12" hidden="1" customHeight="1" outlineLevel="1" x14ac:dyDescent="0.25">
      <c r="A19" s="15" t="s">
        <v>14</v>
      </c>
      <c r="B19" s="51">
        <v>126</v>
      </c>
      <c r="C19" s="51">
        <v>125</v>
      </c>
      <c r="D19" s="51">
        <v>0</v>
      </c>
      <c r="E19" s="51">
        <v>1</v>
      </c>
      <c r="F19" s="51"/>
      <c r="G19" s="16">
        <v>48</v>
      </c>
      <c r="H19" s="16">
        <v>6</v>
      </c>
      <c r="I19" s="16">
        <v>72</v>
      </c>
      <c r="J19" s="64"/>
      <c r="K19" s="51">
        <v>114</v>
      </c>
      <c r="L19" s="51">
        <v>113</v>
      </c>
      <c r="M19" s="51">
        <v>0</v>
      </c>
      <c r="N19" s="51">
        <v>1</v>
      </c>
      <c r="O19" s="51"/>
      <c r="P19" s="16">
        <v>44</v>
      </c>
      <c r="Q19" s="16">
        <v>2</v>
      </c>
      <c r="R19" s="16">
        <v>68</v>
      </c>
      <c r="S19" s="121"/>
      <c r="T19" s="16">
        <v>12</v>
      </c>
      <c r="U19" s="16">
        <v>12</v>
      </c>
      <c r="V19" s="16">
        <v>0</v>
      </c>
      <c r="W19" s="16">
        <v>0</v>
      </c>
      <c r="X19" s="16"/>
      <c r="Y19" s="16">
        <v>4</v>
      </c>
      <c r="Z19" s="16">
        <v>4</v>
      </c>
      <c r="AA19" s="16">
        <v>4</v>
      </c>
    </row>
    <row r="20" spans="1:27" ht="12" hidden="1" customHeight="1" outlineLevel="1" x14ac:dyDescent="0.25">
      <c r="A20" s="13" t="s">
        <v>15</v>
      </c>
      <c r="B20" s="50">
        <v>206</v>
      </c>
      <c r="C20" s="50">
        <v>204</v>
      </c>
      <c r="D20" s="50">
        <v>2</v>
      </c>
      <c r="E20" s="50">
        <v>0</v>
      </c>
      <c r="F20" s="50"/>
      <c r="G20" s="14">
        <v>37</v>
      </c>
      <c r="H20" s="14">
        <v>10</v>
      </c>
      <c r="I20" s="14">
        <v>159</v>
      </c>
      <c r="J20" s="64"/>
      <c r="K20" s="50">
        <v>182</v>
      </c>
      <c r="L20" s="50">
        <v>182</v>
      </c>
      <c r="M20" s="50">
        <v>0</v>
      </c>
      <c r="N20" s="50">
        <v>0</v>
      </c>
      <c r="O20" s="50"/>
      <c r="P20" s="14">
        <v>29</v>
      </c>
      <c r="Q20" s="14">
        <v>6</v>
      </c>
      <c r="R20" s="14">
        <v>147</v>
      </c>
      <c r="S20" s="121"/>
      <c r="T20" s="14">
        <v>24</v>
      </c>
      <c r="U20" s="14">
        <v>22</v>
      </c>
      <c r="V20" s="14">
        <v>2</v>
      </c>
      <c r="W20" s="14">
        <v>0</v>
      </c>
      <c r="X20" s="14"/>
      <c r="Y20" s="14">
        <v>8</v>
      </c>
      <c r="Z20" s="14">
        <v>4</v>
      </c>
      <c r="AA20" s="14">
        <v>12</v>
      </c>
    </row>
    <row r="21" spans="1:27" ht="12" hidden="1" customHeight="1" outlineLevel="1" x14ac:dyDescent="0.25">
      <c r="A21" s="15" t="s">
        <v>16</v>
      </c>
      <c r="B21" s="51">
        <v>467</v>
      </c>
      <c r="C21" s="51">
        <v>467</v>
      </c>
      <c r="D21" s="51">
        <v>0</v>
      </c>
      <c r="E21" s="51">
        <v>0</v>
      </c>
      <c r="F21" s="51"/>
      <c r="G21" s="16">
        <v>80</v>
      </c>
      <c r="H21" s="16">
        <v>3</v>
      </c>
      <c r="I21" s="16">
        <v>384</v>
      </c>
      <c r="J21" s="64"/>
      <c r="K21" s="51">
        <v>413</v>
      </c>
      <c r="L21" s="51">
        <v>413</v>
      </c>
      <c r="M21" s="51">
        <v>0</v>
      </c>
      <c r="N21" s="51">
        <v>0</v>
      </c>
      <c r="O21" s="51"/>
      <c r="P21" s="16">
        <v>52</v>
      </c>
      <c r="Q21" s="16">
        <v>2</v>
      </c>
      <c r="R21" s="16">
        <v>359</v>
      </c>
      <c r="S21" s="121"/>
      <c r="T21" s="16">
        <v>54</v>
      </c>
      <c r="U21" s="16">
        <v>54</v>
      </c>
      <c r="V21" s="16">
        <v>0</v>
      </c>
      <c r="W21" s="16">
        <v>0</v>
      </c>
      <c r="X21" s="16"/>
      <c r="Y21" s="16">
        <v>28</v>
      </c>
      <c r="Z21" s="16">
        <v>1</v>
      </c>
      <c r="AA21" s="16">
        <v>25</v>
      </c>
    </row>
    <row r="22" spans="1:27" ht="12" customHeight="1" collapsed="1" x14ac:dyDescent="0.25">
      <c r="A22" s="17" t="s">
        <v>17</v>
      </c>
      <c r="B22" s="52">
        <v>156</v>
      </c>
      <c r="C22" s="52">
        <v>156</v>
      </c>
      <c r="D22" s="52">
        <v>0</v>
      </c>
      <c r="E22" s="52">
        <v>0</v>
      </c>
      <c r="F22" s="52"/>
      <c r="G22" s="18">
        <v>29</v>
      </c>
      <c r="H22" s="18">
        <v>3</v>
      </c>
      <c r="I22" s="18">
        <v>124</v>
      </c>
      <c r="J22" s="62"/>
      <c r="K22" s="52">
        <v>134</v>
      </c>
      <c r="L22" s="52">
        <v>134</v>
      </c>
      <c r="M22" s="52">
        <v>0</v>
      </c>
      <c r="N22" s="52">
        <v>0</v>
      </c>
      <c r="O22" s="52"/>
      <c r="P22" s="18">
        <v>17</v>
      </c>
      <c r="Q22" s="18">
        <v>2</v>
      </c>
      <c r="R22" s="18">
        <v>115</v>
      </c>
      <c r="S22" s="122"/>
      <c r="T22" s="18">
        <v>22</v>
      </c>
      <c r="U22" s="18">
        <v>22</v>
      </c>
      <c r="V22" s="18">
        <v>0</v>
      </c>
      <c r="W22" s="18">
        <v>0</v>
      </c>
      <c r="X22" s="18"/>
      <c r="Y22" s="18">
        <v>12</v>
      </c>
      <c r="Z22" s="18">
        <v>1</v>
      </c>
      <c r="AA22" s="18">
        <v>9</v>
      </c>
    </row>
    <row r="23" spans="1:27" ht="12" hidden="1" customHeight="1" outlineLevel="1" x14ac:dyDescent="0.25">
      <c r="A23" s="13" t="s">
        <v>18</v>
      </c>
      <c r="B23" s="50">
        <v>42</v>
      </c>
      <c r="C23" s="50">
        <v>42</v>
      </c>
      <c r="D23" s="50">
        <v>0</v>
      </c>
      <c r="E23" s="50">
        <v>0</v>
      </c>
      <c r="F23" s="50"/>
      <c r="G23" s="14">
        <v>4</v>
      </c>
      <c r="H23" s="14">
        <v>1</v>
      </c>
      <c r="I23" s="14">
        <v>37</v>
      </c>
      <c r="J23" s="64"/>
      <c r="K23" s="50">
        <v>39</v>
      </c>
      <c r="L23" s="50">
        <v>39</v>
      </c>
      <c r="M23" s="50">
        <v>0</v>
      </c>
      <c r="N23" s="50">
        <v>0</v>
      </c>
      <c r="O23" s="50"/>
      <c r="P23" s="14">
        <v>3</v>
      </c>
      <c r="Q23" s="14">
        <v>0</v>
      </c>
      <c r="R23" s="14">
        <v>36</v>
      </c>
      <c r="S23" s="121"/>
      <c r="T23" s="14">
        <v>3</v>
      </c>
      <c r="U23" s="14">
        <v>3</v>
      </c>
      <c r="V23" s="14">
        <v>0</v>
      </c>
      <c r="W23" s="14">
        <v>0</v>
      </c>
      <c r="X23" s="14"/>
      <c r="Y23" s="14">
        <v>1</v>
      </c>
      <c r="Z23" s="14">
        <v>1</v>
      </c>
      <c r="AA23" s="14">
        <v>1</v>
      </c>
    </row>
    <row r="24" spans="1:27" ht="12" hidden="1" customHeight="1" outlineLevel="1" x14ac:dyDescent="0.25">
      <c r="A24" s="15" t="s">
        <v>19</v>
      </c>
      <c r="B24" s="51">
        <v>9</v>
      </c>
      <c r="C24" s="51">
        <v>9</v>
      </c>
      <c r="D24" s="51">
        <v>0</v>
      </c>
      <c r="E24" s="51">
        <v>0</v>
      </c>
      <c r="F24" s="51"/>
      <c r="G24" s="16">
        <v>0</v>
      </c>
      <c r="H24" s="16">
        <v>2</v>
      </c>
      <c r="I24" s="16">
        <v>7</v>
      </c>
      <c r="J24" s="64"/>
      <c r="K24" s="51">
        <v>8</v>
      </c>
      <c r="L24" s="51">
        <v>8</v>
      </c>
      <c r="M24" s="51">
        <v>0</v>
      </c>
      <c r="N24" s="51">
        <v>0</v>
      </c>
      <c r="O24" s="51"/>
      <c r="P24" s="16">
        <v>0</v>
      </c>
      <c r="Q24" s="16">
        <v>2</v>
      </c>
      <c r="R24" s="16">
        <v>6</v>
      </c>
      <c r="S24" s="121"/>
      <c r="T24" s="16">
        <v>1</v>
      </c>
      <c r="U24" s="16">
        <v>1</v>
      </c>
      <c r="V24" s="16">
        <v>0</v>
      </c>
      <c r="W24" s="16">
        <v>0</v>
      </c>
      <c r="X24" s="16"/>
      <c r="Y24" s="16">
        <v>0</v>
      </c>
      <c r="Z24" s="16">
        <v>0</v>
      </c>
      <c r="AA24" s="16">
        <v>1</v>
      </c>
    </row>
    <row r="25" spans="1:27" ht="12" hidden="1" customHeight="1" outlineLevel="1" x14ac:dyDescent="0.25">
      <c r="A25" s="13" t="s">
        <v>20</v>
      </c>
      <c r="B25" s="53">
        <v>105</v>
      </c>
      <c r="C25" s="53">
        <v>105</v>
      </c>
      <c r="D25" s="53">
        <v>0</v>
      </c>
      <c r="E25" s="53">
        <v>0</v>
      </c>
      <c r="F25" s="50"/>
      <c r="G25" s="19">
        <v>25</v>
      </c>
      <c r="H25" s="19">
        <v>0</v>
      </c>
      <c r="I25" s="19">
        <v>80</v>
      </c>
      <c r="J25" s="65"/>
      <c r="K25" s="53">
        <v>87</v>
      </c>
      <c r="L25" s="53">
        <v>87</v>
      </c>
      <c r="M25" s="53">
        <v>0</v>
      </c>
      <c r="N25" s="53">
        <v>0</v>
      </c>
      <c r="O25" s="50"/>
      <c r="P25" s="19">
        <v>14</v>
      </c>
      <c r="Q25" s="19">
        <v>0</v>
      </c>
      <c r="R25" s="19">
        <v>73</v>
      </c>
      <c r="S25" s="123"/>
      <c r="T25" s="19">
        <v>18</v>
      </c>
      <c r="U25" s="19">
        <v>18</v>
      </c>
      <c r="V25" s="19">
        <v>0</v>
      </c>
      <c r="W25" s="19">
        <v>0</v>
      </c>
      <c r="X25" s="14"/>
      <c r="Y25" s="19">
        <v>11</v>
      </c>
      <c r="Z25" s="19">
        <v>0</v>
      </c>
      <c r="AA25" s="19">
        <v>7</v>
      </c>
    </row>
    <row r="26" spans="1:27" ht="12" customHeight="1" x14ac:dyDescent="0.25">
      <c r="A26" s="11" t="s">
        <v>145</v>
      </c>
      <c r="B26" s="49">
        <v>168</v>
      </c>
      <c r="C26" s="49">
        <v>168</v>
      </c>
      <c r="D26" s="49">
        <v>0</v>
      </c>
      <c r="E26" s="49">
        <v>0</v>
      </c>
      <c r="F26" s="54"/>
      <c r="G26" s="12">
        <v>61</v>
      </c>
      <c r="H26" s="12">
        <v>5</v>
      </c>
      <c r="I26" s="12">
        <v>102</v>
      </c>
      <c r="J26" s="66"/>
      <c r="K26" s="49">
        <v>141</v>
      </c>
      <c r="L26" s="49">
        <v>141</v>
      </c>
      <c r="M26" s="49">
        <v>0</v>
      </c>
      <c r="N26" s="49">
        <v>0</v>
      </c>
      <c r="O26" s="54"/>
      <c r="P26" s="12">
        <v>55</v>
      </c>
      <c r="Q26" s="12">
        <v>0</v>
      </c>
      <c r="R26" s="12">
        <v>86</v>
      </c>
      <c r="S26" s="124"/>
      <c r="T26" s="12">
        <v>27</v>
      </c>
      <c r="U26" s="12">
        <v>27</v>
      </c>
      <c r="V26" s="12">
        <v>0</v>
      </c>
      <c r="W26" s="12">
        <v>0</v>
      </c>
      <c r="X26" s="20"/>
      <c r="Y26" s="12">
        <v>6</v>
      </c>
      <c r="Z26" s="12">
        <v>5</v>
      </c>
      <c r="AA26" s="12">
        <v>16</v>
      </c>
    </row>
    <row r="27" spans="1:27" ht="12" customHeight="1" x14ac:dyDescent="0.25">
      <c r="A27" s="17" t="s">
        <v>146</v>
      </c>
      <c r="B27" s="52">
        <v>249</v>
      </c>
      <c r="C27" s="52">
        <v>244</v>
      </c>
      <c r="D27" s="52">
        <v>5</v>
      </c>
      <c r="E27" s="52">
        <v>0</v>
      </c>
      <c r="F27" s="55"/>
      <c r="G27" s="18">
        <v>34</v>
      </c>
      <c r="H27" s="18">
        <v>1</v>
      </c>
      <c r="I27" s="18">
        <v>214</v>
      </c>
      <c r="J27" s="62"/>
      <c r="K27" s="52">
        <v>225</v>
      </c>
      <c r="L27" s="52">
        <v>223</v>
      </c>
      <c r="M27" s="52">
        <v>2</v>
      </c>
      <c r="N27" s="52">
        <v>0</v>
      </c>
      <c r="O27" s="55"/>
      <c r="P27" s="18">
        <v>22</v>
      </c>
      <c r="Q27" s="18">
        <v>0</v>
      </c>
      <c r="R27" s="18">
        <v>203</v>
      </c>
      <c r="S27" s="122"/>
      <c r="T27" s="18">
        <v>24</v>
      </c>
      <c r="U27" s="18">
        <v>21</v>
      </c>
      <c r="V27" s="18">
        <v>3</v>
      </c>
      <c r="W27" s="18">
        <v>0</v>
      </c>
      <c r="X27" s="21"/>
      <c r="Y27" s="18">
        <v>12</v>
      </c>
      <c r="Z27" s="18">
        <v>1</v>
      </c>
      <c r="AA27" s="18">
        <v>11</v>
      </c>
    </row>
    <row r="28" spans="1:27" ht="12" customHeight="1" collapsed="1" x14ac:dyDescent="0.25">
      <c r="A28" s="11" t="s">
        <v>21</v>
      </c>
      <c r="B28" s="49">
        <v>474</v>
      </c>
      <c r="C28" s="49">
        <v>473</v>
      </c>
      <c r="D28" s="49">
        <v>0</v>
      </c>
      <c r="E28" s="49">
        <v>1</v>
      </c>
      <c r="F28" s="49"/>
      <c r="G28" s="12">
        <v>57</v>
      </c>
      <c r="H28" s="12">
        <v>10</v>
      </c>
      <c r="I28" s="12">
        <v>407</v>
      </c>
      <c r="J28" s="63"/>
      <c r="K28" s="49">
        <v>449</v>
      </c>
      <c r="L28" s="49">
        <v>448</v>
      </c>
      <c r="M28" s="49">
        <v>0</v>
      </c>
      <c r="N28" s="49">
        <v>1</v>
      </c>
      <c r="O28" s="49"/>
      <c r="P28" s="12">
        <v>50</v>
      </c>
      <c r="Q28" s="12">
        <v>0</v>
      </c>
      <c r="R28" s="12">
        <v>399</v>
      </c>
      <c r="S28" s="125"/>
      <c r="T28" s="12">
        <v>25</v>
      </c>
      <c r="U28" s="12">
        <v>25</v>
      </c>
      <c r="V28" s="12">
        <v>0</v>
      </c>
      <c r="W28" s="12">
        <v>0</v>
      </c>
      <c r="X28" s="12"/>
      <c r="Y28" s="12">
        <v>7</v>
      </c>
      <c r="Z28" s="12">
        <v>10</v>
      </c>
      <c r="AA28" s="12">
        <v>8</v>
      </c>
    </row>
    <row r="29" spans="1:27" ht="12" hidden="1" customHeight="1" outlineLevel="1" x14ac:dyDescent="0.25">
      <c r="A29" s="13" t="s">
        <v>148</v>
      </c>
      <c r="B29" s="53">
        <v>310</v>
      </c>
      <c r="C29" s="53">
        <v>310</v>
      </c>
      <c r="D29" s="53">
        <v>0</v>
      </c>
      <c r="E29" s="53">
        <v>0</v>
      </c>
      <c r="F29" s="53"/>
      <c r="G29" s="19">
        <v>42</v>
      </c>
      <c r="H29" s="19">
        <v>9</v>
      </c>
      <c r="I29" s="19">
        <v>259</v>
      </c>
      <c r="J29" s="64"/>
      <c r="K29" s="53">
        <v>295</v>
      </c>
      <c r="L29" s="53">
        <v>295</v>
      </c>
      <c r="M29" s="53">
        <v>0</v>
      </c>
      <c r="N29" s="53">
        <v>0</v>
      </c>
      <c r="O29" s="53"/>
      <c r="P29" s="19">
        <v>39</v>
      </c>
      <c r="Q29" s="19">
        <v>0</v>
      </c>
      <c r="R29" s="19">
        <v>256</v>
      </c>
      <c r="S29" s="121"/>
      <c r="T29" s="19">
        <v>15</v>
      </c>
      <c r="U29" s="19">
        <v>15</v>
      </c>
      <c r="V29" s="19">
        <v>0</v>
      </c>
      <c r="W29" s="19">
        <v>0</v>
      </c>
      <c r="X29" s="19"/>
      <c r="Y29" s="19">
        <v>3</v>
      </c>
      <c r="Z29" s="19">
        <v>9</v>
      </c>
      <c r="AA29" s="19">
        <v>3</v>
      </c>
    </row>
    <row r="30" spans="1:27" ht="12" hidden="1" customHeight="1" outlineLevel="1" x14ac:dyDescent="0.25">
      <c r="A30" s="15" t="s">
        <v>147</v>
      </c>
      <c r="B30" s="51">
        <v>164</v>
      </c>
      <c r="C30" s="56">
        <v>163</v>
      </c>
      <c r="D30" s="56">
        <v>0</v>
      </c>
      <c r="E30" s="56">
        <v>1</v>
      </c>
      <c r="F30" s="51"/>
      <c r="G30" s="22">
        <v>15</v>
      </c>
      <c r="H30" s="22">
        <v>1</v>
      </c>
      <c r="I30" s="22">
        <v>148</v>
      </c>
      <c r="J30" s="64"/>
      <c r="K30" s="51">
        <v>154</v>
      </c>
      <c r="L30" s="56">
        <v>153</v>
      </c>
      <c r="M30" s="56">
        <v>0</v>
      </c>
      <c r="N30" s="56">
        <v>1</v>
      </c>
      <c r="O30" s="51"/>
      <c r="P30" s="22">
        <v>11</v>
      </c>
      <c r="Q30" s="22">
        <v>0</v>
      </c>
      <c r="R30" s="22">
        <v>143</v>
      </c>
      <c r="S30" s="121"/>
      <c r="T30" s="16">
        <v>10</v>
      </c>
      <c r="U30" s="22">
        <v>10</v>
      </c>
      <c r="V30" s="22">
        <v>0</v>
      </c>
      <c r="W30" s="22">
        <v>0</v>
      </c>
      <c r="X30" s="16"/>
      <c r="Y30" s="22">
        <v>4</v>
      </c>
      <c r="Z30" s="22">
        <v>1</v>
      </c>
      <c r="AA30" s="22">
        <v>5</v>
      </c>
    </row>
    <row r="31" spans="1:27" ht="12" customHeight="1" x14ac:dyDescent="0.25">
      <c r="A31" s="17" t="s">
        <v>22</v>
      </c>
      <c r="B31" s="55">
        <v>97</v>
      </c>
      <c r="C31" s="52">
        <v>97</v>
      </c>
      <c r="D31" s="52">
        <v>0</v>
      </c>
      <c r="E31" s="52">
        <v>0</v>
      </c>
      <c r="F31" s="52"/>
      <c r="G31" s="18">
        <v>14</v>
      </c>
      <c r="H31" s="18">
        <v>3</v>
      </c>
      <c r="I31" s="18">
        <v>80</v>
      </c>
      <c r="J31" s="67"/>
      <c r="K31" s="55">
        <v>92</v>
      </c>
      <c r="L31" s="52">
        <v>92</v>
      </c>
      <c r="M31" s="52">
        <v>0</v>
      </c>
      <c r="N31" s="52">
        <v>0</v>
      </c>
      <c r="O31" s="52"/>
      <c r="P31" s="18">
        <v>12</v>
      </c>
      <c r="Q31" s="18">
        <v>2</v>
      </c>
      <c r="R31" s="18">
        <v>78</v>
      </c>
      <c r="S31" s="126"/>
      <c r="T31" s="21">
        <v>5</v>
      </c>
      <c r="U31" s="18">
        <v>5</v>
      </c>
      <c r="V31" s="18">
        <v>0</v>
      </c>
      <c r="W31" s="18">
        <v>0</v>
      </c>
      <c r="X31" s="18"/>
      <c r="Y31" s="18">
        <v>2</v>
      </c>
      <c r="Z31" s="18">
        <v>1</v>
      </c>
      <c r="AA31" s="18">
        <v>2</v>
      </c>
    </row>
    <row r="32" spans="1:27" ht="12" customHeight="1" collapsed="1" x14ac:dyDescent="0.25">
      <c r="A32" s="11" t="s">
        <v>23</v>
      </c>
      <c r="B32" s="49">
        <v>315</v>
      </c>
      <c r="C32" s="49">
        <v>312</v>
      </c>
      <c r="D32" s="49">
        <v>3</v>
      </c>
      <c r="E32" s="49">
        <v>0</v>
      </c>
      <c r="F32" s="49"/>
      <c r="G32" s="12">
        <v>47</v>
      </c>
      <c r="H32" s="12">
        <v>16</v>
      </c>
      <c r="I32" s="12">
        <v>252</v>
      </c>
      <c r="J32" s="63"/>
      <c r="K32" s="49">
        <v>274</v>
      </c>
      <c r="L32" s="49">
        <v>271</v>
      </c>
      <c r="M32" s="49">
        <v>3</v>
      </c>
      <c r="N32" s="49">
        <v>0</v>
      </c>
      <c r="O32" s="49"/>
      <c r="P32" s="12">
        <v>36</v>
      </c>
      <c r="Q32" s="12">
        <v>4</v>
      </c>
      <c r="R32" s="12">
        <v>234</v>
      </c>
      <c r="S32" s="125"/>
      <c r="T32" s="12">
        <v>41</v>
      </c>
      <c r="U32" s="12">
        <v>41</v>
      </c>
      <c r="V32" s="12">
        <v>0</v>
      </c>
      <c r="W32" s="12">
        <v>0</v>
      </c>
      <c r="X32" s="12"/>
      <c r="Y32" s="12">
        <v>11</v>
      </c>
      <c r="Z32" s="12">
        <v>12</v>
      </c>
      <c r="AA32" s="12">
        <v>18</v>
      </c>
    </row>
    <row r="33" spans="1:27" ht="12" hidden="1" customHeight="1" outlineLevel="1" x14ac:dyDescent="0.25">
      <c r="A33" s="13" t="s">
        <v>161</v>
      </c>
      <c r="B33" s="50">
        <v>16</v>
      </c>
      <c r="C33" s="50">
        <v>16</v>
      </c>
      <c r="D33" s="50">
        <v>0</v>
      </c>
      <c r="E33" s="50">
        <v>0</v>
      </c>
      <c r="F33" s="50"/>
      <c r="G33" s="14">
        <v>1</v>
      </c>
      <c r="H33" s="14">
        <v>0</v>
      </c>
      <c r="I33" s="14">
        <v>15</v>
      </c>
      <c r="J33" s="64"/>
      <c r="K33" s="50">
        <v>16</v>
      </c>
      <c r="L33" s="50">
        <v>16</v>
      </c>
      <c r="M33" s="50">
        <v>0</v>
      </c>
      <c r="N33" s="50">
        <v>0</v>
      </c>
      <c r="O33" s="50"/>
      <c r="P33" s="14">
        <v>1</v>
      </c>
      <c r="Q33" s="14">
        <v>0</v>
      </c>
      <c r="R33" s="14">
        <v>15</v>
      </c>
      <c r="S33" s="121"/>
      <c r="T33" s="14">
        <v>0</v>
      </c>
      <c r="U33" s="14">
        <v>0</v>
      </c>
      <c r="V33" s="14">
        <v>0</v>
      </c>
      <c r="W33" s="14">
        <v>0</v>
      </c>
      <c r="X33" s="14"/>
      <c r="Y33" s="14">
        <v>0</v>
      </c>
      <c r="Z33" s="14">
        <v>0</v>
      </c>
      <c r="AA33" s="14">
        <v>0</v>
      </c>
    </row>
    <row r="34" spans="1:27" ht="12" hidden="1" customHeight="1" outlineLevel="1" x14ac:dyDescent="0.25">
      <c r="A34" s="15" t="s">
        <v>24</v>
      </c>
      <c r="B34" s="51">
        <v>24</v>
      </c>
      <c r="C34" s="51">
        <v>24</v>
      </c>
      <c r="D34" s="51">
        <v>0</v>
      </c>
      <c r="E34" s="51">
        <v>0</v>
      </c>
      <c r="F34" s="51"/>
      <c r="G34" s="16">
        <v>9</v>
      </c>
      <c r="H34" s="16">
        <v>0</v>
      </c>
      <c r="I34" s="16">
        <v>15</v>
      </c>
      <c r="J34" s="64"/>
      <c r="K34" s="51">
        <v>21</v>
      </c>
      <c r="L34" s="51">
        <v>21</v>
      </c>
      <c r="M34" s="51">
        <v>0</v>
      </c>
      <c r="N34" s="51">
        <v>0</v>
      </c>
      <c r="O34" s="51"/>
      <c r="P34" s="16">
        <v>8</v>
      </c>
      <c r="Q34" s="16">
        <v>0</v>
      </c>
      <c r="R34" s="16">
        <v>13</v>
      </c>
      <c r="S34" s="121"/>
      <c r="T34" s="16">
        <v>3</v>
      </c>
      <c r="U34" s="16">
        <v>3</v>
      </c>
      <c r="V34" s="16">
        <v>0</v>
      </c>
      <c r="W34" s="16">
        <v>0</v>
      </c>
      <c r="X34" s="16"/>
      <c r="Y34" s="16">
        <v>1</v>
      </c>
      <c r="Z34" s="16">
        <v>0</v>
      </c>
      <c r="AA34" s="16">
        <v>2</v>
      </c>
    </row>
    <row r="35" spans="1:27" ht="12" hidden="1" customHeight="1" outlineLevel="1" x14ac:dyDescent="0.25">
      <c r="A35" s="13" t="s">
        <v>25</v>
      </c>
      <c r="B35" s="50">
        <v>77</v>
      </c>
      <c r="C35" s="50">
        <v>75</v>
      </c>
      <c r="D35" s="50">
        <v>2</v>
      </c>
      <c r="E35" s="50">
        <v>0</v>
      </c>
      <c r="F35" s="50"/>
      <c r="G35" s="14">
        <v>22</v>
      </c>
      <c r="H35" s="14">
        <v>6</v>
      </c>
      <c r="I35" s="14">
        <v>49</v>
      </c>
      <c r="J35" s="64"/>
      <c r="K35" s="50">
        <v>68</v>
      </c>
      <c r="L35" s="50">
        <v>66</v>
      </c>
      <c r="M35" s="50">
        <v>2</v>
      </c>
      <c r="N35" s="50">
        <v>0</v>
      </c>
      <c r="O35" s="50"/>
      <c r="P35" s="14">
        <v>21</v>
      </c>
      <c r="Q35" s="14">
        <v>1</v>
      </c>
      <c r="R35" s="14">
        <v>46</v>
      </c>
      <c r="S35" s="121"/>
      <c r="T35" s="14">
        <v>9</v>
      </c>
      <c r="U35" s="14">
        <v>9</v>
      </c>
      <c r="V35" s="14">
        <v>0</v>
      </c>
      <c r="W35" s="14">
        <v>0</v>
      </c>
      <c r="X35" s="14"/>
      <c r="Y35" s="14">
        <v>1</v>
      </c>
      <c r="Z35" s="14">
        <v>5</v>
      </c>
      <c r="AA35" s="14">
        <v>3</v>
      </c>
    </row>
    <row r="36" spans="1:27" ht="12" hidden="1" customHeight="1" outlineLevel="1" x14ac:dyDescent="0.25">
      <c r="A36" s="15" t="s">
        <v>26</v>
      </c>
      <c r="B36" s="51">
        <v>12</v>
      </c>
      <c r="C36" s="51">
        <v>12</v>
      </c>
      <c r="D36" s="51">
        <v>0</v>
      </c>
      <c r="E36" s="51">
        <v>0</v>
      </c>
      <c r="F36" s="51"/>
      <c r="G36" s="16">
        <v>1</v>
      </c>
      <c r="H36" s="16">
        <v>0</v>
      </c>
      <c r="I36" s="16">
        <v>11</v>
      </c>
      <c r="J36" s="64"/>
      <c r="K36" s="51">
        <v>10</v>
      </c>
      <c r="L36" s="51">
        <v>10</v>
      </c>
      <c r="M36" s="51">
        <v>0</v>
      </c>
      <c r="N36" s="51">
        <v>0</v>
      </c>
      <c r="O36" s="51"/>
      <c r="P36" s="16">
        <v>0</v>
      </c>
      <c r="Q36" s="16">
        <v>0</v>
      </c>
      <c r="R36" s="16">
        <v>10</v>
      </c>
      <c r="S36" s="121"/>
      <c r="T36" s="16">
        <v>2</v>
      </c>
      <c r="U36" s="16">
        <v>2</v>
      </c>
      <c r="V36" s="16">
        <v>0</v>
      </c>
      <c r="W36" s="16">
        <v>0</v>
      </c>
      <c r="X36" s="16"/>
      <c r="Y36" s="16">
        <v>1</v>
      </c>
      <c r="Z36" s="16">
        <v>0</v>
      </c>
      <c r="AA36" s="16">
        <v>1</v>
      </c>
    </row>
    <row r="37" spans="1:27" ht="12" hidden="1" customHeight="1" outlineLevel="1" x14ac:dyDescent="0.25">
      <c r="A37" s="13" t="s">
        <v>27</v>
      </c>
      <c r="B37" s="50">
        <v>57</v>
      </c>
      <c r="C37" s="50">
        <v>57</v>
      </c>
      <c r="D37" s="50">
        <v>0</v>
      </c>
      <c r="E37" s="50">
        <v>0</v>
      </c>
      <c r="F37" s="50"/>
      <c r="G37" s="14">
        <v>2</v>
      </c>
      <c r="H37" s="14">
        <v>1</v>
      </c>
      <c r="I37" s="14">
        <v>54</v>
      </c>
      <c r="J37" s="64"/>
      <c r="K37" s="50">
        <v>50</v>
      </c>
      <c r="L37" s="50">
        <v>50</v>
      </c>
      <c r="M37" s="50">
        <v>0</v>
      </c>
      <c r="N37" s="50">
        <v>0</v>
      </c>
      <c r="O37" s="50"/>
      <c r="P37" s="14">
        <v>1</v>
      </c>
      <c r="Q37" s="14">
        <v>1</v>
      </c>
      <c r="R37" s="14">
        <v>48</v>
      </c>
      <c r="S37" s="121"/>
      <c r="T37" s="14">
        <v>7</v>
      </c>
      <c r="U37" s="14">
        <v>7</v>
      </c>
      <c r="V37" s="14">
        <v>0</v>
      </c>
      <c r="W37" s="14">
        <v>0</v>
      </c>
      <c r="X37" s="14"/>
      <c r="Y37" s="14">
        <v>1</v>
      </c>
      <c r="Z37" s="14">
        <v>0</v>
      </c>
      <c r="AA37" s="14">
        <v>6</v>
      </c>
    </row>
    <row r="38" spans="1:27" ht="12" hidden="1" customHeight="1" outlineLevel="1" x14ac:dyDescent="0.25">
      <c r="A38" s="15" t="s">
        <v>28</v>
      </c>
      <c r="B38" s="51">
        <v>11</v>
      </c>
      <c r="C38" s="51">
        <v>11</v>
      </c>
      <c r="D38" s="51">
        <v>0</v>
      </c>
      <c r="E38" s="51">
        <v>0</v>
      </c>
      <c r="F38" s="51"/>
      <c r="G38" s="16">
        <v>1</v>
      </c>
      <c r="H38" s="16">
        <v>4</v>
      </c>
      <c r="I38" s="16">
        <v>6</v>
      </c>
      <c r="J38" s="64"/>
      <c r="K38" s="51">
        <v>8</v>
      </c>
      <c r="L38" s="51">
        <v>8</v>
      </c>
      <c r="M38" s="51">
        <v>0</v>
      </c>
      <c r="N38" s="51">
        <v>0</v>
      </c>
      <c r="O38" s="51"/>
      <c r="P38" s="16">
        <v>1</v>
      </c>
      <c r="Q38" s="16">
        <v>1</v>
      </c>
      <c r="R38" s="16">
        <v>6</v>
      </c>
      <c r="S38" s="121"/>
      <c r="T38" s="16">
        <v>3</v>
      </c>
      <c r="U38" s="16">
        <v>3</v>
      </c>
      <c r="V38" s="16">
        <v>0</v>
      </c>
      <c r="W38" s="16">
        <v>0</v>
      </c>
      <c r="X38" s="16"/>
      <c r="Y38" s="16">
        <v>0</v>
      </c>
      <c r="Z38" s="16">
        <v>3</v>
      </c>
      <c r="AA38" s="16">
        <v>0</v>
      </c>
    </row>
    <row r="39" spans="1:27" ht="12" hidden="1" customHeight="1" outlineLevel="1" x14ac:dyDescent="0.25">
      <c r="A39" s="13" t="s">
        <v>29</v>
      </c>
      <c r="B39" s="50">
        <v>15</v>
      </c>
      <c r="C39" s="53">
        <v>15</v>
      </c>
      <c r="D39" s="53">
        <v>0</v>
      </c>
      <c r="E39" s="53">
        <v>0</v>
      </c>
      <c r="F39" s="50"/>
      <c r="G39" s="19">
        <v>4</v>
      </c>
      <c r="H39" s="19">
        <v>0</v>
      </c>
      <c r="I39" s="19">
        <v>11</v>
      </c>
      <c r="J39" s="64"/>
      <c r="K39" s="50">
        <v>13</v>
      </c>
      <c r="L39" s="53">
        <v>13</v>
      </c>
      <c r="M39" s="53">
        <v>0</v>
      </c>
      <c r="N39" s="53">
        <v>0</v>
      </c>
      <c r="O39" s="50"/>
      <c r="P39" s="19">
        <v>2</v>
      </c>
      <c r="Q39" s="19">
        <v>0</v>
      </c>
      <c r="R39" s="19">
        <v>11</v>
      </c>
      <c r="S39" s="121"/>
      <c r="T39" s="14">
        <v>2</v>
      </c>
      <c r="U39" s="19">
        <v>2</v>
      </c>
      <c r="V39" s="19">
        <v>0</v>
      </c>
      <c r="W39" s="19">
        <v>0</v>
      </c>
      <c r="X39" s="14"/>
      <c r="Y39" s="19">
        <v>2</v>
      </c>
      <c r="Z39" s="19">
        <v>0</v>
      </c>
      <c r="AA39" s="19">
        <v>0</v>
      </c>
    </row>
    <row r="40" spans="1:27" ht="12" hidden="1" customHeight="1" outlineLevel="1" x14ac:dyDescent="0.25">
      <c r="A40" s="15" t="s">
        <v>30</v>
      </c>
      <c r="B40" s="51">
        <v>97</v>
      </c>
      <c r="C40" s="56">
        <v>97</v>
      </c>
      <c r="D40" s="56">
        <v>0</v>
      </c>
      <c r="E40" s="56">
        <v>0</v>
      </c>
      <c r="F40" s="51"/>
      <c r="G40" s="22">
        <v>7</v>
      </c>
      <c r="H40" s="22">
        <v>5</v>
      </c>
      <c r="I40" s="22">
        <v>85</v>
      </c>
      <c r="J40" s="64"/>
      <c r="K40" s="51">
        <v>82</v>
      </c>
      <c r="L40" s="56">
        <v>82</v>
      </c>
      <c r="M40" s="56">
        <v>0</v>
      </c>
      <c r="N40" s="56">
        <v>0</v>
      </c>
      <c r="O40" s="51"/>
      <c r="P40" s="22">
        <v>2</v>
      </c>
      <c r="Q40" s="22">
        <v>1</v>
      </c>
      <c r="R40" s="22">
        <v>79</v>
      </c>
      <c r="S40" s="121"/>
      <c r="T40" s="16">
        <v>15</v>
      </c>
      <c r="U40" s="22">
        <v>15</v>
      </c>
      <c r="V40" s="22">
        <v>0</v>
      </c>
      <c r="W40" s="22">
        <v>0</v>
      </c>
      <c r="X40" s="16"/>
      <c r="Y40" s="22">
        <v>5</v>
      </c>
      <c r="Z40" s="22">
        <v>4</v>
      </c>
      <c r="AA40" s="22">
        <v>6</v>
      </c>
    </row>
    <row r="41" spans="1:27" ht="12" hidden="1" customHeight="1" outlineLevel="1" x14ac:dyDescent="0.25">
      <c r="A41" s="13" t="s">
        <v>31</v>
      </c>
      <c r="B41" s="50">
        <v>6</v>
      </c>
      <c r="C41" s="53">
        <v>5</v>
      </c>
      <c r="D41" s="53">
        <v>1</v>
      </c>
      <c r="E41" s="53">
        <v>0</v>
      </c>
      <c r="F41" s="53"/>
      <c r="G41" s="19">
        <v>0</v>
      </c>
      <c r="H41" s="19">
        <v>0</v>
      </c>
      <c r="I41" s="19">
        <v>6</v>
      </c>
      <c r="J41" s="64"/>
      <c r="K41" s="50">
        <v>6</v>
      </c>
      <c r="L41" s="53">
        <v>5</v>
      </c>
      <c r="M41" s="53">
        <v>1</v>
      </c>
      <c r="N41" s="53">
        <v>0</v>
      </c>
      <c r="O41" s="53"/>
      <c r="P41" s="19">
        <v>0</v>
      </c>
      <c r="Q41" s="19">
        <v>0</v>
      </c>
      <c r="R41" s="19">
        <v>6</v>
      </c>
      <c r="S41" s="121"/>
      <c r="T41" s="14">
        <v>0</v>
      </c>
      <c r="U41" s="19">
        <v>0</v>
      </c>
      <c r="V41" s="19">
        <v>0</v>
      </c>
      <c r="W41" s="19">
        <v>0</v>
      </c>
      <c r="X41" s="19"/>
      <c r="Y41" s="19">
        <v>0</v>
      </c>
      <c r="Z41" s="19">
        <v>0</v>
      </c>
      <c r="AA41" s="19">
        <v>0</v>
      </c>
    </row>
    <row r="42" spans="1:27" ht="12" customHeight="1" collapsed="1" x14ac:dyDescent="0.25">
      <c r="A42" s="17" t="s">
        <v>32</v>
      </c>
      <c r="B42" s="52">
        <v>224</v>
      </c>
      <c r="C42" s="52">
        <v>221</v>
      </c>
      <c r="D42" s="52">
        <v>2</v>
      </c>
      <c r="E42" s="52">
        <v>1</v>
      </c>
      <c r="F42" s="52"/>
      <c r="G42" s="18">
        <v>16</v>
      </c>
      <c r="H42" s="18">
        <v>1</v>
      </c>
      <c r="I42" s="18">
        <v>207</v>
      </c>
      <c r="J42" s="62"/>
      <c r="K42" s="52">
        <v>190</v>
      </c>
      <c r="L42" s="52">
        <v>189</v>
      </c>
      <c r="M42" s="52">
        <v>0</v>
      </c>
      <c r="N42" s="52">
        <v>1</v>
      </c>
      <c r="O42" s="52"/>
      <c r="P42" s="18">
        <v>14</v>
      </c>
      <c r="Q42" s="18">
        <v>0</v>
      </c>
      <c r="R42" s="18">
        <v>176</v>
      </c>
      <c r="S42" s="122"/>
      <c r="T42" s="18">
        <v>34</v>
      </c>
      <c r="U42" s="18">
        <v>32</v>
      </c>
      <c r="V42" s="18">
        <v>2</v>
      </c>
      <c r="W42" s="18">
        <v>0</v>
      </c>
      <c r="X42" s="18"/>
      <c r="Y42" s="18">
        <v>2</v>
      </c>
      <c r="Z42" s="18">
        <v>1</v>
      </c>
      <c r="AA42" s="18">
        <v>31</v>
      </c>
    </row>
    <row r="43" spans="1:27" ht="12" hidden="1" customHeight="1" outlineLevel="1" x14ac:dyDescent="0.25">
      <c r="A43" s="13" t="s">
        <v>33</v>
      </c>
      <c r="B43" s="50">
        <v>72</v>
      </c>
      <c r="C43" s="50">
        <v>70</v>
      </c>
      <c r="D43" s="50">
        <v>2</v>
      </c>
      <c r="E43" s="50">
        <v>0</v>
      </c>
      <c r="F43" s="50"/>
      <c r="G43" s="14">
        <v>3</v>
      </c>
      <c r="H43" s="14">
        <v>0</v>
      </c>
      <c r="I43" s="14">
        <v>69</v>
      </c>
      <c r="J43" s="64"/>
      <c r="K43" s="50">
        <v>57</v>
      </c>
      <c r="L43" s="50">
        <v>57</v>
      </c>
      <c r="M43" s="50">
        <v>0</v>
      </c>
      <c r="N43" s="50">
        <v>0</v>
      </c>
      <c r="O43" s="50"/>
      <c r="P43" s="14">
        <v>3</v>
      </c>
      <c r="Q43" s="14">
        <v>0</v>
      </c>
      <c r="R43" s="14">
        <v>54</v>
      </c>
      <c r="S43" s="121"/>
      <c r="T43" s="14">
        <v>15</v>
      </c>
      <c r="U43" s="14">
        <v>13</v>
      </c>
      <c r="V43" s="14">
        <v>2</v>
      </c>
      <c r="W43" s="14">
        <v>0</v>
      </c>
      <c r="X43" s="14"/>
      <c r="Y43" s="14">
        <v>0</v>
      </c>
      <c r="Z43" s="14">
        <v>0</v>
      </c>
      <c r="AA43" s="14">
        <v>15</v>
      </c>
    </row>
    <row r="44" spans="1:27" ht="12" hidden="1" customHeight="1" outlineLevel="1" x14ac:dyDescent="0.25">
      <c r="A44" s="15" t="s">
        <v>34</v>
      </c>
      <c r="B44" s="51">
        <v>9</v>
      </c>
      <c r="C44" s="56">
        <v>9</v>
      </c>
      <c r="D44" s="56">
        <v>0</v>
      </c>
      <c r="E44" s="56">
        <v>0</v>
      </c>
      <c r="F44" s="51"/>
      <c r="G44" s="22">
        <v>2</v>
      </c>
      <c r="H44" s="22">
        <v>0</v>
      </c>
      <c r="I44" s="22">
        <v>7</v>
      </c>
      <c r="J44" s="64"/>
      <c r="K44" s="51">
        <v>4</v>
      </c>
      <c r="L44" s="56">
        <v>4</v>
      </c>
      <c r="M44" s="56">
        <v>0</v>
      </c>
      <c r="N44" s="56">
        <v>0</v>
      </c>
      <c r="O44" s="51"/>
      <c r="P44" s="22">
        <v>1</v>
      </c>
      <c r="Q44" s="22">
        <v>0</v>
      </c>
      <c r="R44" s="22">
        <v>3</v>
      </c>
      <c r="S44" s="121"/>
      <c r="T44" s="16">
        <v>5</v>
      </c>
      <c r="U44" s="22">
        <v>5</v>
      </c>
      <c r="V44" s="22">
        <v>0</v>
      </c>
      <c r="W44" s="22">
        <v>0</v>
      </c>
      <c r="X44" s="16"/>
      <c r="Y44" s="22">
        <v>1</v>
      </c>
      <c r="Z44" s="22">
        <v>0</v>
      </c>
      <c r="AA44" s="22">
        <v>4</v>
      </c>
    </row>
    <row r="45" spans="1:27" ht="12" hidden="1" customHeight="1" outlineLevel="1" x14ac:dyDescent="0.25">
      <c r="A45" s="13" t="s">
        <v>35</v>
      </c>
      <c r="B45" s="50">
        <v>14</v>
      </c>
      <c r="C45" s="50">
        <v>14</v>
      </c>
      <c r="D45" s="50">
        <v>0</v>
      </c>
      <c r="E45" s="50">
        <v>0</v>
      </c>
      <c r="F45" s="50"/>
      <c r="G45" s="14">
        <v>0</v>
      </c>
      <c r="H45" s="14">
        <v>0</v>
      </c>
      <c r="I45" s="14">
        <v>14</v>
      </c>
      <c r="J45" s="64"/>
      <c r="K45" s="50">
        <v>13</v>
      </c>
      <c r="L45" s="50">
        <v>13</v>
      </c>
      <c r="M45" s="50">
        <v>0</v>
      </c>
      <c r="N45" s="50">
        <v>0</v>
      </c>
      <c r="O45" s="50"/>
      <c r="P45" s="14">
        <v>0</v>
      </c>
      <c r="Q45" s="14">
        <v>0</v>
      </c>
      <c r="R45" s="14">
        <v>13</v>
      </c>
      <c r="S45" s="121"/>
      <c r="T45" s="14">
        <v>1</v>
      </c>
      <c r="U45" s="14">
        <v>1</v>
      </c>
      <c r="V45" s="14">
        <v>0</v>
      </c>
      <c r="W45" s="14">
        <v>0</v>
      </c>
      <c r="X45" s="14"/>
      <c r="Y45" s="14">
        <v>0</v>
      </c>
      <c r="Z45" s="14">
        <v>0</v>
      </c>
      <c r="AA45" s="14">
        <v>1</v>
      </c>
    </row>
    <row r="46" spans="1:27" ht="12" hidden="1" customHeight="1" outlineLevel="1" x14ac:dyDescent="0.25">
      <c r="A46" s="15" t="s">
        <v>36</v>
      </c>
      <c r="B46" s="51">
        <v>66</v>
      </c>
      <c r="C46" s="51">
        <v>65</v>
      </c>
      <c r="D46" s="51">
        <v>0</v>
      </c>
      <c r="E46" s="51">
        <v>1</v>
      </c>
      <c r="F46" s="51"/>
      <c r="G46" s="16">
        <v>7</v>
      </c>
      <c r="H46" s="16">
        <v>1</v>
      </c>
      <c r="I46" s="16">
        <v>58</v>
      </c>
      <c r="J46" s="64"/>
      <c r="K46" s="51">
        <v>59</v>
      </c>
      <c r="L46" s="51">
        <v>58</v>
      </c>
      <c r="M46" s="51">
        <v>0</v>
      </c>
      <c r="N46" s="51">
        <v>1</v>
      </c>
      <c r="O46" s="51"/>
      <c r="P46" s="16">
        <v>7</v>
      </c>
      <c r="Q46" s="16">
        <v>0</v>
      </c>
      <c r="R46" s="16">
        <v>52</v>
      </c>
      <c r="S46" s="121"/>
      <c r="T46" s="16">
        <v>7</v>
      </c>
      <c r="U46" s="16">
        <v>7</v>
      </c>
      <c r="V46" s="16">
        <v>0</v>
      </c>
      <c r="W46" s="16">
        <v>0</v>
      </c>
      <c r="X46" s="16"/>
      <c r="Y46" s="16">
        <v>0</v>
      </c>
      <c r="Z46" s="16">
        <v>1</v>
      </c>
      <c r="AA46" s="16">
        <v>6</v>
      </c>
    </row>
    <row r="47" spans="1:27" ht="12" hidden="1" customHeight="1" outlineLevel="1" x14ac:dyDescent="0.25">
      <c r="A47" s="13" t="s">
        <v>37</v>
      </c>
      <c r="B47" s="50">
        <v>63</v>
      </c>
      <c r="C47" s="53">
        <v>63</v>
      </c>
      <c r="D47" s="53">
        <v>0</v>
      </c>
      <c r="E47" s="53">
        <v>0</v>
      </c>
      <c r="F47" s="53"/>
      <c r="G47" s="19">
        <v>4</v>
      </c>
      <c r="H47" s="19">
        <v>0</v>
      </c>
      <c r="I47" s="19">
        <v>59</v>
      </c>
      <c r="J47" s="64"/>
      <c r="K47" s="50">
        <v>57</v>
      </c>
      <c r="L47" s="53">
        <v>57</v>
      </c>
      <c r="M47" s="53">
        <v>0</v>
      </c>
      <c r="N47" s="53">
        <v>0</v>
      </c>
      <c r="O47" s="53"/>
      <c r="P47" s="19">
        <v>3</v>
      </c>
      <c r="Q47" s="19">
        <v>0</v>
      </c>
      <c r="R47" s="19">
        <v>54</v>
      </c>
      <c r="S47" s="121"/>
      <c r="T47" s="14">
        <v>6</v>
      </c>
      <c r="U47" s="19">
        <v>6</v>
      </c>
      <c r="V47" s="19">
        <v>0</v>
      </c>
      <c r="W47" s="19">
        <v>0</v>
      </c>
      <c r="X47" s="19"/>
      <c r="Y47" s="19">
        <v>1</v>
      </c>
      <c r="Z47" s="19">
        <v>0</v>
      </c>
      <c r="AA47" s="19">
        <v>5</v>
      </c>
    </row>
    <row r="48" spans="1:27" ht="12" customHeight="1" collapsed="1" x14ac:dyDescent="0.25">
      <c r="A48" s="11" t="s">
        <v>38</v>
      </c>
      <c r="B48" s="49">
        <v>2598</v>
      </c>
      <c r="C48" s="49">
        <v>2589</v>
      </c>
      <c r="D48" s="49">
        <v>6</v>
      </c>
      <c r="E48" s="49">
        <v>3</v>
      </c>
      <c r="F48" s="49"/>
      <c r="G48" s="12">
        <v>318</v>
      </c>
      <c r="H48" s="12">
        <v>18</v>
      </c>
      <c r="I48" s="12">
        <v>2262</v>
      </c>
      <c r="J48" s="63"/>
      <c r="K48" s="49">
        <v>2301</v>
      </c>
      <c r="L48" s="49">
        <v>2295</v>
      </c>
      <c r="M48" s="49">
        <v>3</v>
      </c>
      <c r="N48" s="49">
        <v>3</v>
      </c>
      <c r="O48" s="49"/>
      <c r="P48" s="12">
        <v>253</v>
      </c>
      <c r="Q48" s="12">
        <v>0</v>
      </c>
      <c r="R48" s="12">
        <v>2048</v>
      </c>
      <c r="S48" s="125"/>
      <c r="T48" s="12">
        <v>297</v>
      </c>
      <c r="U48" s="12">
        <v>294</v>
      </c>
      <c r="V48" s="12">
        <v>3</v>
      </c>
      <c r="W48" s="12">
        <v>0</v>
      </c>
      <c r="X48" s="12"/>
      <c r="Y48" s="12">
        <v>65</v>
      </c>
      <c r="Z48" s="12">
        <v>18</v>
      </c>
      <c r="AA48" s="12">
        <v>214</v>
      </c>
    </row>
    <row r="49" spans="1:27" ht="12" hidden="1" customHeight="1" outlineLevel="1" x14ac:dyDescent="0.25">
      <c r="A49" s="13" t="s">
        <v>39</v>
      </c>
      <c r="B49" s="53">
        <v>2055</v>
      </c>
      <c r="C49" s="53">
        <v>2047</v>
      </c>
      <c r="D49" s="53">
        <v>5</v>
      </c>
      <c r="E49" s="53">
        <v>3</v>
      </c>
      <c r="F49" s="50"/>
      <c r="G49" s="19">
        <v>286</v>
      </c>
      <c r="H49" s="19">
        <v>17</v>
      </c>
      <c r="I49" s="19">
        <v>1752</v>
      </c>
      <c r="J49" s="65"/>
      <c r="K49" s="53">
        <v>1801</v>
      </c>
      <c r="L49" s="53">
        <v>1796</v>
      </c>
      <c r="M49" s="53">
        <v>2</v>
      </c>
      <c r="N49" s="53">
        <v>3</v>
      </c>
      <c r="O49" s="50"/>
      <c r="P49" s="19">
        <v>230</v>
      </c>
      <c r="Q49" s="19">
        <v>0</v>
      </c>
      <c r="R49" s="19">
        <v>1571</v>
      </c>
      <c r="S49" s="123"/>
      <c r="T49" s="19">
        <v>254</v>
      </c>
      <c r="U49" s="19">
        <v>251</v>
      </c>
      <c r="V49" s="19">
        <v>3</v>
      </c>
      <c r="W49" s="19">
        <v>0</v>
      </c>
      <c r="X49" s="14"/>
      <c r="Y49" s="19">
        <v>56</v>
      </c>
      <c r="Z49" s="19">
        <v>17</v>
      </c>
      <c r="AA49" s="19">
        <v>181</v>
      </c>
    </row>
    <row r="50" spans="1:27" ht="12" hidden="1" customHeight="1" outlineLevel="1" x14ac:dyDescent="0.25">
      <c r="A50" s="15" t="s">
        <v>40</v>
      </c>
      <c r="B50" s="56">
        <v>156</v>
      </c>
      <c r="C50" s="56">
        <v>156</v>
      </c>
      <c r="D50" s="56">
        <v>0</v>
      </c>
      <c r="E50" s="56">
        <v>0</v>
      </c>
      <c r="F50" s="51"/>
      <c r="G50" s="22">
        <v>5</v>
      </c>
      <c r="H50" s="22">
        <v>0</v>
      </c>
      <c r="I50" s="22">
        <v>151</v>
      </c>
      <c r="J50" s="65"/>
      <c r="K50" s="56">
        <v>131</v>
      </c>
      <c r="L50" s="56">
        <v>131</v>
      </c>
      <c r="M50" s="56">
        <v>0</v>
      </c>
      <c r="N50" s="56">
        <v>0</v>
      </c>
      <c r="O50" s="51"/>
      <c r="P50" s="22">
        <v>5</v>
      </c>
      <c r="Q50" s="22">
        <v>0</v>
      </c>
      <c r="R50" s="22">
        <v>126</v>
      </c>
      <c r="S50" s="123"/>
      <c r="T50" s="22">
        <v>25</v>
      </c>
      <c r="U50" s="22">
        <v>25</v>
      </c>
      <c r="V50" s="22">
        <v>0</v>
      </c>
      <c r="W50" s="22">
        <v>0</v>
      </c>
      <c r="X50" s="16"/>
      <c r="Y50" s="22">
        <v>0</v>
      </c>
      <c r="Z50" s="22">
        <v>0</v>
      </c>
      <c r="AA50" s="22">
        <v>25</v>
      </c>
    </row>
    <row r="51" spans="1:27" ht="12" hidden="1" customHeight="1" outlineLevel="1" x14ac:dyDescent="0.25">
      <c r="A51" s="13" t="s">
        <v>41</v>
      </c>
      <c r="B51" s="50">
        <v>175</v>
      </c>
      <c r="C51" s="50">
        <v>175</v>
      </c>
      <c r="D51" s="50">
        <v>0</v>
      </c>
      <c r="E51" s="50">
        <v>0</v>
      </c>
      <c r="F51" s="50"/>
      <c r="G51" s="14">
        <v>7</v>
      </c>
      <c r="H51" s="14">
        <v>0</v>
      </c>
      <c r="I51" s="14">
        <v>168</v>
      </c>
      <c r="J51" s="64"/>
      <c r="K51" s="50">
        <v>168</v>
      </c>
      <c r="L51" s="50">
        <v>168</v>
      </c>
      <c r="M51" s="50">
        <v>0</v>
      </c>
      <c r="N51" s="50">
        <v>0</v>
      </c>
      <c r="O51" s="50"/>
      <c r="P51" s="14">
        <v>4</v>
      </c>
      <c r="Q51" s="14">
        <v>0</v>
      </c>
      <c r="R51" s="14">
        <v>164</v>
      </c>
      <c r="S51" s="121"/>
      <c r="T51" s="14">
        <v>7</v>
      </c>
      <c r="U51" s="14">
        <v>7</v>
      </c>
      <c r="V51" s="14">
        <v>0</v>
      </c>
      <c r="W51" s="14">
        <v>0</v>
      </c>
      <c r="X51" s="14"/>
      <c r="Y51" s="14">
        <v>3</v>
      </c>
      <c r="Z51" s="14">
        <v>0</v>
      </c>
      <c r="AA51" s="14">
        <v>4</v>
      </c>
    </row>
    <row r="52" spans="1:27" ht="12" hidden="1" customHeight="1" outlineLevel="1" x14ac:dyDescent="0.25">
      <c r="A52" s="15" t="s">
        <v>42</v>
      </c>
      <c r="B52" s="56">
        <v>212</v>
      </c>
      <c r="C52" s="56">
        <v>211</v>
      </c>
      <c r="D52" s="56">
        <v>1</v>
      </c>
      <c r="E52" s="56">
        <v>0</v>
      </c>
      <c r="F52" s="56"/>
      <c r="G52" s="22">
        <v>20</v>
      </c>
      <c r="H52" s="22">
        <v>1</v>
      </c>
      <c r="I52" s="22">
        <v>191</v>
      </c>
      <c r="J52" s="64"/>
      <c r="K52" s="56">
        <v>201</v>
      </c>
      <c r="L52" s="56">
        <v>200</v>
      </c>
      <c r="M52" s="56">
        <v>1</v>
      </c>
      <c r="N52" s="56">
        <v>0</v>
      </c>
      <c r="O52" s="56"/>
      <c r="P52" s="22">
        <v>14</v>
      </c>
      <c r="Q52" s="22">
        <v>0</v>
      </c>
      <c r="R52" s="22">
        <v>187</v>
      </c>
      <c r="S52" s="121"/>
      <c r="T52" s="22">
        <v>11</v>
      </c>
      <c r="U52" s="22">
        <v>11</v>
      </c>
      <c r="V52" s="22">
        <v>0</v>
      </c>
      <c r="W52" s="22">
        <v>0</v>
      </c>
      <c r="X52" s="22"/>
      <c r="Y52" s="22">
        <v>6</v>
      </c>
      <c r="Z52" s="22">
        <v>1</v>
      </c>
      <c r="AA52" s="22">
        <v>4</v>
      </c>
    </row>
    <row r="53" spans="1:27" ht="12" customHeight="1" collapsed="1" x14ac:dyDescent="0.25">
      <c r="A53" s="17" t="s">
        <v>43</v>
      </c>
      <c r="B53" s="52">
        <v>1427</v>
      </c>
      <c r="C53" s="52">
        <v>1425</v>
      </c>
      <c r="D53" s="52">
        <v>2</v>
      </c>
      <c r="E53" s="52">
        <v>0</v>
      </c>
      <c r="F53" s="52"/>
      <c r="G53" s="18">
        <v>139</v>
      </c>
      <c r="H53" s="18">
        <v>75</v>
      </c>
      <c r="I53" s="18">
        <v>1213</v>
      </c>
      <c r="J53" s="62"/>
      <c r="K53" s="52">
        <v>1262</v>
      </c>
      <c r="L53" s="52">
        <v>1262</v>
      </c>
      <c r="M53" s="52">
        <v>0</v>
      </c>
      <c r="N53" s="52">
        <v>0</v>
      </c>
      <c r="O53" s="52"/>
      <c r="P53" s="18">
        <v>105</v>
      </c>
      <c r="Q53" s="18">
        <v>10</v>
      </c>
      <c r="R53" s="18">
        <v>1147</v>
      </c>
      <c r="S53" s="122"/>
      <c r="T53" s="18">
        <v>165</v>
      </c>
      <c r="U53" s="18">
        <v>163</v>
      </c>
      <c r="V53" s="18">
        <v>2</v>
      </c>
      <c r="W53" s="18">
        <v>0</v>
      </c>
      <c r="X53" s="18"/>
      <c r="Y53" s="18">
        <v>34</v>
      </c>
      <c r="Z53" s="18">
        <v>65</v>
      </c>
      <c r="AA53" s="18">
        <v>66</v>
      </c>
    </row>
    <row r="54" spans="1:27" ht="12" hidden="1" customHeight="1" outlineLevel="1" x14ac:dyDescent="0.25">
      <c r="A54" s="13" t="s">
        <v>154</v>
      </c>
      <c r="B54" s="53">
        <v>527</v>
      </c>
      <c r="C54" s="53">
        <v>527</v>
      </c>
      <c r="D54" s="53">
        <v>0</v>
      </c>
      <c r="E54" s="53">
        <v>0</v>
      </c>
      <c r="F54" s="53"/>
      <c r="G54" s="19">
        <v>21</v>
      </c>
      <c r="H54" s="19">
        <v>8</v>
      </c>
      <c r="I54" s="19">
        <v>498</v>
      </c>
      <c r="J54" s="65"/>
      <c r="K54" s="53">
        <v>484</v>
      </c>
      <c r="L54" s="53">
        <v>484</v>
      </c>
      <c r="M54" s="53">
        <v>0</v>
      </c>
      <c r="N54" s="53">
        <v>0</v>
      </c>
      <c r="O54" s="53"/>
      <c r="P54" s="19">
        <v>15</v>
      </c>
      <c r="Q54" s="19">
        <v>0</v>
      </c>
      <c r="R54" s="19">
        <v>469</v>
      </c>
      <c r="S54" s="123"/>
      <c r="T54" s="19">
        <v>43</v>
      </c>
      <c r="U54" s="19">
        <v>43</v>
      </c>
      <c r="V54" s="19">
        <v>0</v>
      </c>
      <c r="W54" s="19">
        <v>0</v>
      </c>
      <c r="X54" s="19"/>
      <c r="Y54" s="19">
        <v>6</v>
      </c>
      <c r="Z54" s="19">
        <v>8</v>
      </c>
      <c r="AA54" s="19">
        <v>29</v>
      </c>
    </row>
    <row r="55" spans="1:27" ht="12" hidden="1" customHeight="1" outlineLevel="1" x14ac:dyDescent="0.25">
      <c r="A55" s="15" t="s">
        <v>155</v>
      </c>
      <c r="B55" s="51">
        <v>86</v>
      </c>
      <c r="C55" s="56">
        <v>86</v>
      </c>
      <c r="D55" s="56">
        <v>0</v>
      </c>
      <c r="E55" s="56">
        <v>0</v>
      </c>
      <c r="F55" s="51"/>
      <c r="G55" s="22">
        <v>8</v>
      </c>
      <c r="H55" s="22">
        <v>2</v>
      </c>
      <c r="I55" s="22">
        <v>76</v>
      </c>
      <c r="J55" s="64"/>
      <c r="K55" s="51">
        <v>76</v>
      </c>
      <c r="L55" s="56">
        <v>76</v>
      </c>
      <c r="M55" s="56">
        <v>0</v>
      </c>
      <c r="N55" s="56">
        <v>0</v>
      </c>
      <c r="O55" s="51"/>
      <c r="P55" s="22">
        <v>6</v>
      </c>
      <c r="Q55" s="22">
        <v>0</v>
      </c>
      <c r="R55" s="22">
        <v>70</v>
      </c>
      <c r="S55" s="121"/>
      <c r="T55" s="16">
        <v>10</v>
      </c>
      <c r="U55" s="22">
        <v>10</v>
      </c>
      <c r="V55" s="22">
        <v>0</v>
      </c>
      <c r="W55" s="22">
        <v>0</v>
      </c>
      <c r="X55" s="16"/>
      <c r="Y55" s="22">
        <v>2</v>
      </c>
      <c r="Z55" s="22">
        <v>2</v>
      </c>
      <c r="AA55" s="22">
        <v>6</v>
      </c>
    </row>
    <row r="56" spans="1:27" ht="12" hidden="1" customHeight="1" outlineLevel="1" x14ac:dyDescent="0.25">
      <c r="A56" s="13" t="s">
        <v>156</v>
      </c>
      <c r="B56" s="53">
        <v>814</v>
      </c>
      <c r="C56" s="53">
        <v>812</v>
      </c>
      <c r="D56" s="53">
        <v>2</v>
      </c>
      <c r="E56" s="53">
        <v>0</v>
      </c>
      <c r="F56" s="53"/>
      <c r="G56" s="19">
        <v>110</v>
      </c>
      <c r="H56" s="19">
        <v>65</v>
      </c>
      <c r="I56" s="19">
        <v>639</v>
      </c>
      <c r="J56" s="64"/>
      <c r="K56" s="53">
        <v>702</v>
      </c>
      <c r="L56" s="53">
        <v>702</v>
      </c>
      <c r="M56" s="53">
        <v>0</v>
      </c>
      <c r="N56" s="53">
        <v>0</v>
      </c>
      <c r="O56" s="53"/>
      <c r="P56" s="19">
        <v>84</v>
      </c>
      <c r="Q56" s="19">
        <v>10</v>
      </c>
      <c r="R56" s="19">
        <v>608</v>
      </c>
      <c r="S56" s="121"/>
      <c r="T56" s="19">
        <v>112</v>
      </c>
      <c r="U56" s="19">
        <v>110</v>
      </c>
      <c r="V56" s="19">
        <v>2</v>
      </c>
      <c r="W56" s="19">
        <v>0</v>
      </c>
      <c r="X56" s="19"/>
      <c r="Y56" s="19">
        <v>26</v>
      </c>
      <c r="Z56" s="19">
        <v>55</v>
      </c>
      <c r="AA56" s="19">
        <v>31</v>
      </c>
    </row>
    <row r="57" spans="1:27" ht="12" customHeight="1" collapsed="1" x14ac:dyDescent="0.25">
      <c r="A57" s="11" t="s">
        <v>44</v>
      </c>
      <c r="B57" s="49">
        <v>170</v>
      </c>
      <c r="C57" s="49">
        <v>168</v>
      </c>
      <c r="D57" s="49">
        <v>2</v>
      </c>
      <c r="E57" s="49">
        <v>0</v>
      </c>
      <c r="F57" s="49"/>
      <c r="G57" s="12">
        <v>35</v>
      </c>
      <c r="H57" s="12">
        <v>5</v>
      </c>
      <c r="I57" s="12">
        <v>130</v>
      </c>
      <c r="J57" s="63"/>
      <c r="K57" s="49">
        <v>150</v>
      </c>
      <c r="L57" s="49">
        <v>148</v>
      </c>
      <c r="M57" s="49">
        <v>2</v>
      </c>
      <c r="N57" s="49">
        <v>0</v>
      </c>
      <c r="O57" s="49"/>
      <c r="P57" s="12">
        <v>31</v>
      </c>
      <c r="Q57" s="12">
        <v>0</v>
      </c>
      <c r="R57" s="12">
        <v>119</v>
      </c>
      <c r="S57" s="125"/>
      <c r="T57" s="12">
        <v>20</v>
      </c>
      <c r="U57" s="12">
        <v>20</v>
      </c>
      <c r="V57" s="12">
        <v>0</v>
      </c>
      <c r="W57" s="12">
        <v>0</v>
      </c>
      <c r="X57" s="12"/>
      <c r="Y57" s="12">
        <v>4</v>
      </c>
      <c r="Z57" s="12">
        <v>5</v>
      </c>
      <c r="AA57" s="12">
        <v>11</v>
      </c>
    </row>
    <row r="58" spans="1:27" ht="12" hidden="1" customHeight="1" outlineLevel="1" x14ac:dyDescent="0.25">
      <c r="A58" s="13" t="s">
        <v>45</v>
      </c>
      <c r="B58" s="50">
        <v>93</v>
      </c>
      <c r="C58" s="50">
        <v>92</v>
      </c>
      <c r="D58" s="50">
        <v>1</v>
      </c>
      <c r="E58" s="50">
        <v>0</v>
      </c>
      <c r="F58" s="50"/>
      <c r="G58" s="14">
        <v>30</v>
      </c>
      <c r="H58" s="14">
        <v>5</v>
      </c>
      <c r="I58" s="14">
        <v>58</v>
      </c>
      <c r="J58" s="64"/>
      <c r="K58" s="50">
        <v>82</v>
      </c>
      <c r="L58" s="50">
        <v>81</v>
      </c>
      <c r="M58" s="50">
        <v>1</v>
      </c>
      <c r="N58" s="50">
        <v>0</v>
      </c>
      <c r="O58" s="50"/>
      <c r="P58" s="14">
        <v>27</v>
      </c>
      <c r="Q58" s="14">
        <v>0</v>
      </c>
      <c r="R58" s="14">
        <v>55</v>
      </c>
      <c r="S58" s="121"/>
      <c r="T58" s="14">
        <v>11</v>
      </c>
      <c r="U58" s="14">
        <v>11</v>
      </c>
      <c r="V58" s="14">
        <v>0</v>
      </c>
      <c r="W58" s="14">
        <v>0</v>
      </c>
      <c r="X58" s="14"/>
      <c r="Y58" s="14">
        <v>3</v>
      </c>
      <c r="Z58" s="14">
        <v>5</v>
      </c>
      <c r="AA58" s="14">
        <v>3</v>
      </c>
    </row>
    <row r="59" spans="1:27" ht="12" hidden="1" customHeight="1" outlineLevel="1" x14ac:dyDescent="0.25">
      <c r="A59" s="15" t="s">
        <v>46</v>
      </c>
      <c r="B59" s="51">
        <v>77</v>
      </c>
      <c r="C59" s="56">
        <v>76</v>
      </c>
      <c r="D59" s="56">
        <v>1</v>
      </c>
      <c r="E59" s="56">
        <v>0</v>
      </c>
      <c r="F59" s="56"/>
      <c r="G59" s="22">
        <v>5</v>
      </c>
      <c r="H59" s="22">
        <v>0</v>
      </c>
      <c r="I59" s="22">
        <v>72</v>
      </c>
      <c r="J59" s="64"/>
      <c r="K59" s="51">
        <v>68</v>
      </c>
      <c r="L59" s="56">
        <v>67</v>
      </c>
      <c r="M59" s="56">
        <v>1</v>
      </c>
      <c r="N59" s="56">
        <v>0</v>
      </c>
      <c r="O59" s="56"/>
      <c r="P59" s="22">
        <v>4</v>
      </c>
      <c r="Q59" s="22">
        <v>0</v>
      </c>
      <c r="R59" s="22">
        <v>64</v>
      </c>
      <c r="S59" s="121"/>
      <c r="T59" s="16">
        <v>9</v>
      </c>
      <c r="U59" s="22">
        <v>9</v>
      </c>
      <c r="V59" s="22">
        <v>0</v>
      </c>
      <c r="W59" s="22">
        <v>0</v>
      </c>
      <c r="X59" s="22"/>
      <c r="Y59" s="22">
        <v>1</v>
      </c>
      <c r="Z59" s="22">
        <v>0</v>
      </c>
      <c r="AA59" s="22">
        <v>8</v>
      </c>
    </row>
    <row r="60" spans="1:27" ht="12" customHeight="1" collapsed="1" x14ac:dyDescent="0.25">
      <c r="A60" s="17" t="s">
        <v>47</v>
      </c>
      <c r="B60" s="52">
        <v>376</v>
      </c>
      <c r="C60" s="52">
        <v>375</v>
      </c>
      <c r="D60" s="52">
        <v>1</v>
      </c>
      <c r="E60" s="52">
        <v>0</v>
      </c>
      <c r="F60" s="52"/>
      <c r="G60" s="18">
        <v>64</v>
      </c>
      <c r="H60" s="18">
        <v>5</v>
      </c>
      <c r="I60" s="18">
        <v>307</v>
      </c>
      <c r="J60" s="62"/>
      <c r="K60" s="52">
        <v>305</v>
      </c>
      <c r="L60" s="52">
        <v>305</v>
      </c>
      <c r="M60" s="52">
        <v>0</v>
      </c>
      <c r="N60" s="52">
        <v>0</v>
      </c>
      <c r="O60" s="52"/>
      <c r="P60" s="18">
        <v>39</v>
      </c>
      <c r="Q60" s="18">
        <v>1</v>
      </c>
      <c r="R60" s="18">
        <v>265</v>
      </c>
      <c r="S60" s="122"/>
      <c r="T60" s="18">
        <v>71</v>
      </c>
      <c r="U60" s="18">
        <v>70</v>
      </c>
      <c r="V60" s="18">
        <v>1</v>
      </c>
      <c r="W60" s="18">
        <v>0</v>
      </c>
      <c r="X60" s="18"/>
      <c r="Y60" s="18">
        <v>25</v>
      </c>
      <c r="Z60" s="18">
        <v>4</v>
      </c>
      <c r="AA60" s="18">
        <v>42</v>
      </c>
    </row>
    <row r="61" spans="1:27" ht="12" hidden="1" customHeight="1" outlineLevel="1" x14ac:dyDescent="0.25">
      <c r="A61" s="13" t="s">
        <v>149</v>
      </c>
      <c r="B61" s="53">
        <v>179</v>
      </c>
      <c r="C61" s="53">
        <v>178</v>
      </c>
      <c r="D61" s="53">
        <v>1</v>
      </c>
      <c r="E61" s="53">
        <v>0</v>
      </c>
      <c r="F61" s="50"/>
      <c r="G61" s="19">
        <v>25</v>
      </c>
      <c r="H61" s="19">
        <v>2</v>
      </c>
      <c r="I61" s="19">
        <v>152</v>
      </c>
      <c r="J61" s="64"/>
      <c r="K61" s="53">
        <v>153</v>
      </c>
      <c r="L61" s="53">
        <v>153</v>
      </c>
      <c r="M61" s="53">
        <v>0</v>
      </c>
      <c r="N61" s="53">
        <v>0</v>
      </c>
      <c r="O61" s="50"/>
      <c r="P61" s="19">
        <v>19</v>
      </c>
      <c r="Q61" s="19">
        <v>0</v>
      </c>
      <c r="R61" s="19">
        <v>134</v>
      </c>
      <c r="S61" s="121"/>
      <c r="T61" s="19">
        <v>26</v>
      </c>
      <c r="U61" s="19">
        <v>25</v>
      </c>
      <c r="V61" s="19">
        <v>1</v>
      </c>
      <c r="W61" s="19">
        <v>0</v>
      </c>
      <c r="X61" s="14"/>
      <c r="Y61" s="19">
        <v>6</v>
      </c>
      <c r="Z61" s="19">
        <v>2</v>
      </c>
      <c r="AA61" s="19">
        <v>18</v>
      </c>
    </row>
    <row r="62" spans="1:27" ht="12" hidden="1" customHeight="1" outlineLevel="1" x14ac:dyDescent="0.25">
      <c r="A62" s="15" t="s">
        <v>48</v>
      </c>
      <c r="B62" s="51">
        <v>44</v>
      </c>
      <c r="C62" s="56">
        <v>44</v>
      </c>
      <c r="D62" s="56">
        <v>0</v>
      </c>
      <c r="E62" s="56">
        <v>0</v>
      </c>
      <c r="F62" s="51"/>
      <c r="G62" s="22">
        <v>10</v>
      </c>
      <c r="H62" s="22">
        <v>1</v>
      </c>
      <c r="I62" s="22">
        <v>33</v>
      </c>
      <c r="J62" s="64"/>
      <c r="K62" s="51">
        <v>35</v>
      </c>
      <c r="L62" s="56">
        <v>35</v>
      </c>
      <c r="M62" s="56">
        <v>0</v>
      </c>
      <c r="N62" s="56">
        <v>0</v>
      </c>
      <c r="O62" s="51"/>
      <c r="P62" s="22">
        <v>7</v>
      </c>
      <c r="Q62" s="22">
        <v>0</v>
      </c>
      <c r="R62" s="22">
        <v>28</v>
      </c>
      <c r="S62" s="121"/>
      <c r="T62" s="16">
        <v>9</v>
      </c>
      <c r="U62" s="22">
        <v>9</v>
      </c>
      <c r="V62" s="22">
        <v>0</v>
      </c>
      <c r="W62" s="22">
        <v>0</v>
      </c>
      <c r="X62" s="16"/>
      <c r="Y62" s="22">
        <v>3</v>
      </c>
      <c r="Z62" s="22">
        <v>1</v>
      </c>
      <c r="AA62" s="22">
        <v>5</v>
      </c>
    </row>
    <row r="63" spans="1:27" ht="12" hidden="1" customHeight="1" outlineLevel="1" x14ac:dyDescent="0.25">
      <c r="A63" s="13" t="s">
        <v>49</v>
      </c>
      <c r="B63" s="50">
        <v>21</v>
      </c>
      <c r="C63" s="50">
        <v>21</v>
      </c>
      <c r="D63" s="50">
        <v>0</v>
      </c>
      <c r="E63" s="50">
        <v>0</v>
      </c>
      <c r="F63" s="50"/>
      <c r="G63" s="14">
        <v>2</v>
      </c>
      <c r="H63" s="14">
        <v>0</v>
      </c>
      <c r="I63" s="14">
        <v>19</v>
      </c>
      <c r="J63" s="64"/>
      <c r="K63" s="50">
        <v>17</v>
      </c>
      <c r="L63" s="50">
        <v>17</v>
      </c>
      <c r="M63" s="50">
        <v>0</v>
      </c>
      <c r="N63" s="50">
        <v>0</v>
      </c>
      <c r="O63" s="50"/>
      <c r="P63" s="14">
        <v>0</v>
      </c>
      <c r="Q63" s="14">
        <v>0</v>
      </c>
      <c r="R63" s="14">
        <v>17</v>
      </c>
      <c r="S63" s="121"/>
      <c r="T63" s="14">
        <v>4</v>
      </c>
      <c r="U63" s="14">
        <v>4</v>
      </c>
      <c r="V63" s="14">
        <v>0</v>
      </c>
      <c r="W63" s="14">
        <v>0</v>
      </c>
      <c r="X63" s="14"/>
      <c r="Y63" s="14">
        <v>2</v>
      </c>
      <c r="Z63" s="14">
        <v>0</v>
      </c>
      <c r="AA63" s="14">
        <v>2</v>
      </c>
    </row>
    <row r="64" spans="1:27" ht="12" hidden="1" customHeight="1" outlineLevel="1" x14ac:dyDescent="0.25">
      <c r="A64" s="15" t="s">
        <v>50</v>
      </c>
      <c r="B64" s="56">
        <v>132</v>
      </c>
      <c r="C64" s="56">
        <v>132</v>
      </c>
      <c r="D64" s="56">
        <v>0</v>
      </c>
      <c r="E64" s="56">
        <v>0</v>
      </c>
      <c r="F64" s="56"/>
      <c r="G64" s="22">
        <v>27</v>
      </c>
      <c r="H64" s="22">
        <v>2</v>
      </c>
      <c r="I64" s="22">
        <v>103</v>
      </c>
      <c r="J64" s="64"/>
      <c r="K64" s="56">
        <v>100</v>
      </c>
      <c r="L64" s="56">
        <v>100</v>
      </c>
      <c r="M64" s="56">
        <v>0</v>
      </c>
      <c r="N64" s="56">
        <v>0</v>
      </c>
      <c r="O64" s="56"/>
      <c r="P64" s="22">
        <v>13</v>
      </c>
      <c r="Q64" s="22">
        <v>1</v>
      </c>
      <c r="R64" s="22">
        <v>86</v>
      </c>
      <c r="S64" s="121"/>
      <c r="T64" s="22">
        <v>32</v>
      </c>
      <c r="U64" s="22">
        <v>32</v>
      </c>
      <c r="V64" s="22">
        <v>0</v>
      </c>
      <c r="W64" s="22">
        <v>0</v>
      </c>
      <c r="X64" s="22"/>
      <c r="Y64" s="22">
        <v>14</v>
      </c>
      <c r="Z64" s="22">
        <v>1</v>
      </c>
      <c r="AA64" s="22">
        <v>17</v>
      </c>
    </row>
    <row r="65" spans="1:27" ht="12" customHeight="1" x14ac:dyDescent="0.25">
      <c r="A65" s="11" t="s">
        <v>150</v>
      </c>
      <c r="B65" s="54">
        <v>1202</v>
      </c>
      <c r="C65" s="49">
        <v>1186</v>
      </c>
      <c r="D65" s="49">
        <v>2</v>
      </c>
      <c r="E65" s="49">
        <v>14</v>
      </c>
      <c r="F65" s="49"/>
      <c r="G65" s="12">
        <v>150</v>
      </c>
      <c r="H65" s="12">
        <v>94</v>
      </c>
      <c r="I65" s="12">
        <v>958</v>
      </c>
      <c r="J65" s="66"/>
      <c r="K65" s="54">
        <v>1019</v>
      </c>
      <c r="L65" s="49">
        <v>1005</v>
      </c>
      <c r="M65" s="49">
        <v>0</v>
      </c>
      <c r="N65" s="49">
        <v>14</v>
      </c>
      <c r="O65" s="49"/>
      <c r="P65" s="12">
        <v>93</v>
      </c>
      <c r="Q65" s="12">
        <v>8</v>
      </c>
      <c r="R65" s="12">
        <v>918</v>
      </c>
      <c r="S65" s="124"/>
      <c r="T65" s="20">
        <v>183</v>
      </c>
      <c r="U65" s="12">
        <v>181</v>
      </c>
      <c r="V65" s="12">
        <v>2</v>
      </c>
      <c r="W65" s="12">
        <v>0</v>
      </c>
      <c r="X65" s="12"/>
      <c r="Y65" s="12">
        <v>57</v>
      </c>
      <c r="Z65" s="12">
        <v>86</v>
      </c>
      <c r="AA65" s="12">
        <v>40</v>
      </c>
    </row>
    <row r="66" spans="1:27" ht="12" customHeight="1" x14ac:dyDescent="0.25">
      <c r="A66" s="17" t="s">
        <v>151</v>
      </c>
      <c r="B66" s="55">
        <v>552</v>
      </c>
      <c r="C66" s="52">
        <v>551</v>
      </c>
      <c r="D66" s="52">
        <v>1</v>
      </c>
      <c r="E66" s="52">
        <v>0</v>
      </c>
      <c r="F66" s="52"/>
      <c r="G66" s="18">
        <v>35</v>
      </c>
      <c r="H66" s="18">
        <v>15</v>
      </c>
      <c r="I66" s="18">
        <v>502</v>
      </c>
      <c r="J66" s="67"/>
      <c r="K66" s="55">
        <v>506</v>
      </c>
      <c r="L66" s="52">
        <v>506</v>
      </c>
      <c r="M66" s="52">
        <v>0</v>
      </c>
      <c r="N66" s="52">
        <v>0</v>
      </c>
      <c r="O66" s="52"/>
      <c r="P66" s="18">
        <v>27</v>
      </c>
      <c r="Q66" s="18">
        <v>3</v>
      </c>
      <c r="R66" s="18">
        <v>476</v>
      </c>
      <c r="S66" s="126"/>
      <c r="T66" s="21">
        <v>46</v>
      </c>
      <c r="U66" s="18">
        <v>45</v>
      </c>
      <c r="V66" s="18">
        <v>1</v>
      </c>
      <c r="W66" s="18">
        <v>0</v>
      </c>
      <c r="X66" s="18"/>
      <c r="Y66" s="18">
        <v>8</v>
      </c>
      <c r="Z66" s="18">
        <v>12</v>
      </c>
      <c r="AA66" s="18">
        <v>26</v>
      </c>
    </row>
    <row r="67" spans="1:27" ht="12" customHeight="1" x14ac:dyDescent="0.25">
      <c r="A67" s="11" t="s">
        <v>152</v>
      </c>
      <c r="B67" s="49">
        <v>63</v>
      </c>
      <c r="C67" s="49">
        <v>62</v>
      </c>
      <c r="D67" s="49">
        <v>1</v>
      </c>
      <c r="E67" s="49">
        <v>0</v>
      </c>
      <c r="F67" s="49"/>
      <c r="G67" s="12">
        <v>12</v>
      </c>
      <c r="H67" s="12">
        <v>0</v>
      </c>
      <c r="I67" s="12">
        <v>51</v>
      </c>
      <c r="J67" s="66"/>
      <c r="K67" s="49">
        <v>56</v>
      </c>
      <c r="L67" s="49">
        <v>56</v>
      </c>
      <c r="M67" s="49">
        <v>0</v>
      </c>
      <c r="N67" s="49">
        <v>0</v>
      </c>
      <c r="O67" s="49"/>
      <c r="P67" s="12">
        <v>6</v>
      </c>
      <c r="Q67" s="12">
        <v>0</v>
      </c>
      <c r="R67" s="12">
        <v>50</v>
      </c>
      <c r="S67" s="124"/>
      <c r="T67" s="12">
        <v>7</v>
      </c>
      <c r="U67" s="12">
        <v>6</v>
      </c>
      <c r="V67" s="12">
        <v>1</v>
      </c>
      <c r="W67" s="12">
        <v>0</v>
      </c>
      <c r="X67" s="12"/>
      <c r="Y67" s="12">
        <v>6</v>
      </c>
      <c r="Z67" s="12">
        <v>0</v>
      </c>
      <c r="AA67" s="12">
        <v>1</v>
      </c>
    </row>
    <row r="68" spans="1:27" ht="12" customHeight="1" collapsed="1" x14ac:dyDescent="0.25">
      <c r="A68" s="17" t="s">
        <v>51</v>
      </c>
      <c r="B68" s="52">
        <v>226</v>
      </c>
      <c r="C68" s="52">
        <v>226</v>
      </c>
      <c r="D68" s="52">
        <v>0</v>
      </c>
      <c r="E68" s="52">
        <v>0</v>
      </c>
      <c r="F68" s="52"/>
      <c r="G68" s="18">
        <v>30</v>
      </c>
      <c r="H68" s="18">
        <v>19</v>
      </c>
      <c r="I68" s="18">
        <v>177</v>
      </c>
      <c r="J68" s="62"/>
      <c r="K68" s="52">
        <v>164</v>
      </c>
      <c r="L68" s="52">
        <v>164</v>
      </c>
      <c r="M68" s="52">
        <v>0</v>
      </c>
      <c r="N68" s="52">
        <v>0</v>
      </c>
      <c r="O68" s="52"/>
      <c r="P68" s="18">
        <v>16</v>
      </c>
      <c r="Q68" s="18">
        <v>0</v>
      </c>
      <c r="R68" s="18">
        <v>148</v>
      </c>
      <c r="S68" s="122"/>
      <c r="T68" s="18">
        <v>62</v>
      </c>
      <c r="U68" s="18">
        <v>62</v>
      </c>
      <c r="V68" s="18">
        <v>0</v>
      </c>
      <c r="W68" s="18">
        <v>0</v>
      </c>
      <c r="X68" s="18"/>
      <c r="Y68" s="18">
        <v>14</v>
      </c>
      <c r="Z68" s="18">
        <v>19</v>
      </c>
      <c r="AA68" s="18">
        <v>29</v>
      </c>
    </row>
    <row r="69" spans="1:27" ht="12" hidden="1" customHeight="1" outlineLevel="1" x14ac:dyDescent="0.25">
      <c r="A69" s="13" t="s">
        <v>52</v>
      </c>
      <c r="B69" s="53">
        <v>54</v>
      </c>
      <c r="C69" s="53">
        <v>54</v>
      </c>
      <c r="D69" s="53">
        <v>0</v>
      </c>
      <c r="E69" s="53">
        <v>0</v>
      </c>
      <c r="F69" s="50"/>
      <c r="G69" s="19">
        <v>7</v>
      </c>
      <c r="H69" s="19">
        <v>2</v>
      </c>
      <c r="I69" s="19">
        <v>45</v>
      </c>
      <c r="J69" s="64"/>
      <c r="K69" s="53">
        <v>43</v>
      </c>
      <c r="L69" s="53">
        <v>43</v>
      </c>
      <c r="M69" s="53">
        <v>0</v>
      </c>
      <c r="N69" s="53">
        <v>0</v>
      </c>
      <c r="O69" s="50"/>
      <c r="P69" s="19">
        <v>2</v>
      </c>
      <c r="Q69" s="19">
        <v>0</v>
      </c>
      <c r="R69" s="19">
        <v>41</v>
      </c>
      <c r="S69" s="121"/>
      <c r="T69" s="19">
        <v>11</v>
      </c>
      <c r="U69" s="19">
        <v>11</v>
      </c>
      <c r="V69" s="19">
        <v>0</v>
      </c>
      <c r="W69" s="19">
        <v>0</v>
      </c>
      <c r="X69" s="14"/>
      <c r="Y69" s="19">
        <v>5</v>
      </c>
      <c r="Z69" s="19">
        <v>2</v>
      </c>
      <c r="AA69" s="19">
        <v>4</v>
      </c>
    </row>
    <row r="70" spans="1:27" ht="12" hidden="1" customHeight="1" outlineLevel="1" x14ac:dyDescent="0.25">
      <c r="A70" s="15" t="s">
        <v>53</v>
      </c>
      <c r="B70" s="56">
        <v>93</v>
      </c>
      <c r="C70" s="56">
        <v>93</v>
      </c>
      <c r="D70" s="56">
        <v>0</v>
      </c>
      <c r="E70" s="56">
        <v>0</v>
      </c>
      <c r="F70" s="51"/>
      <c r="G70" s="22">
        <v>14</v>
      </c>
      <c r="H70" s="22">
        <v>13</v>
      </c>
      <c r="I70" s="22">
        <v>66</v>
      </c>
      <c r="J70" s="64"/>
      <c r="K70" s="56">
        <v>64</v>
      </c>
      <c r="L70" s="56">
        <v>64</v>
      </c>
      <c r="M70" s="56">
        <v>0</v>
      </c>
      <c r="N70" s="56">
        <v>0</v>
      </c>
      <c r="O70" s="51"/>
      <c r="P70" s="22">
        <v>9</v>
      </c>
      <c r="Q70" s="22">
        <v>0</v>
      </c>
      <c r="R70" s="22">
        <v>55</v>
      </c>
      <c r="S70" s="121"/>
      <c r="T70" s="22">
        <v>29</v>
      </c>
      <c r="U70" s="22">
        <v>29</v>
      </c>
      <c r="V70" s="22">
        <v>0</v>
      </c>
      <c r="W70" s="22">
        <v>0</v>
      </c>
      <c r="X70" s="16"/>
      <c r="Y70" s="22">
        <v>5</v>
      </c>
      <c r="Z70" s="22">
        <v>13</v>
      </c>
      <c r="AA70" s="22">
        <v>11</v>
      </c>
    </row>
    <row r="71" spans="1:27" ht="12" hidden="1" customHeight="1" outlineLevel="1" x14ac:dyDescent="0.25">
      <c r="A71" s="13" t="s">
        <v>54</v>
      </c>
      <c r="B71" s="53">
        <v>79</v>
      </c>
      <c r="C71" s="53">
        <v>79</v>
      </c>
      <c r="D71" s="53">
        <v>0</v>
      </c>
      <c r="E71" s="53">
        <v>0</v>
      </c>
      <c r="F71" s="53"/>
      <c r="G71" s="19">
        <v>9</v>
      </c>
      <c r="H71" s="19">
        <v>4</v>
      </c>
      <c r="I71" s="19">
        <v>66</v>
      </c>
      <c r="J71" s="65"/>
      <c r="K71" s="53">
        <v>57</v>
      </c>
      <c r="L71" s="53">
        <v>57</v>
      </c>
      <c r="M71" s="53">
        <v>0</v>
      </c>
      <c r="N71" s="53">
        <v>0</v>
      </c>
      <c r="O71" s="53"/>
      <c r="P71" s="19">
        <v>5</v>
      </c>
      <c r="Q71" s="19">
        <v>0</v>
      </c>
      <c r="R71" s="19">
        <v>52</v>
      </c>
      <c r="S71" s="123"/>
      <c r="T71" s="19">
        <v>22</v>
      </c>
      <c r="U71" s="19">
        <v>22</v>
      </c>
      <c r="V71" s="19">
        <v>0</v>
      </c>
      <c r="W71" s="19">
        <v>0</v>
      </c>
      <c r="X71" s="19"/>
      <c r="Y71" s="19">
        <v>4</v>
      </c>
      <c r="Z71" s="19">
        <v>4</v>
      </c>
      <c r="AA71" s="19">
        <v>14</v>
      </c>
    </row>
    <row r="72" spans="1:27" ht="12" customHeight="1" x14ac:dyDescent="0.25">
      <c r="A72" s="11" t="s">
        <v>153</v>
      </c>
      <c r="B72" s="49">
        <v>49</v>
      </c>
      <c r="C72" s="49">
        <v>49</v>
      </c>
      <c r="D72" s="49">
        <v>0</v>
      </c>
      <c r="E72" s="49">
        <v>0</v>
      </c>
      <c r="F72" s="54"/>
      <c r="G72" s="12">
        <v>5</v>
      </c>
      <c r="H72" s="12">
        <v>2</v>
      </c>
      <c r="I72" s="12">
        <v>42</v>
      </c>
      <c r="J72" s="66"/>
      <c r="K72" s="49">
        <v>44</v>
      </c>
      <c r="L72" s="49">
        <v>44</v>
      </c>
      <c r="M72" s="49">
        <v>0</v>
      </c>
      <c r="N72" s="49">
        <v>0</v>
      </c>
      <c r="O72" s="54"/>
      <c r="P72" s="12">
        <v>3</v>
      </c>
      <c r="Q72" s="12">
        <v>0</v>
      </c>
      <c r="R72" s="12">
        <v>41</v>
      </c>
      <c r="S72" s="124"/>
      <c r="T72" s="12">
        <v>5</v>
      </c>
      <c r="U72" s="12">
        <v>5</v>
      </c>
      <c r="V72" s="12">
        <v>0</v>
      </c>
      <c r="W72" s="12">
        <v>0</v>
      </c>
      <c r="X72" s="20"/>
      <c r="Y72" s="12">
        <v>2</v>
      </c>
      <c r="Z72" s="12">
        <v>2</v>
      </c>
      <c r="AA72" s="12">
        <v>1</v>
      </c>
    </row>
    <row r="73" spans="1:27" ht="12" customHeight="1" collapsed="1" x14ac:dyDescent="0.25">
      <c r="A73" s="17" t="s">
        <v>55</v>
      </c>
      <c r="B73" s="55">
        <v>35</v>
      </c>
      <c r="C73" s="55">
        <v>33</v>
      </c>
      <c r="D73" s="55">
        <v>0</v>
      </c>
      <c r="E73" s="55">
        <v>2</v>
      </c>
      <c r="F73" s="55"/>
      <c r="G73" s="21">
        <v>0</v>
      </c>
      <c r="H73" s="21">
        <v>0</v>
      </c>
      <c r="I73" s="21">
        <v>35</v>
      </c>
      <c r="J73" s="67"/>
      <c r="K73" s="55">
        <v>32</v>
      </c>
      <c r="L73" s="55">
        <v>30</v>
      </c>
      <c r="M73" s="55">
        <v>0</v>
      </c>
      <c r="N73" s="55">
        <v>2</v>
      </c>
      <c r="O73" s="55"/>
      <c r="P73" s="21">
        <v>0</v>
      </c>
      <c r="Q73" s="21">
        <v>0</v>
      </c>
      <c r="R73" s="21">
        <v>32</v>
      </c>
      <c r="S73" s="126"/>
      <c r="T73" s="21">
        <v>3</v>
      </c>
      <c r="U73" s="21">
        <v>3</v>
      </c>
      <c r="V73" s="21">
        <v>0</v>
      </c>
      <c r="W73" s="21">
        <v>0</v>
      </c>
      <c r="X73" s="21"/>
      <c r="Y73" s="21">
        <v>0</v>
      </c>
      <c r="Z73" s="21">
        <v>0</v>
      </c>
      <c r="AA73" s="21">
        <v>3</v>
      </c>
    </row>
    <row r="74" spans="1:27" ht="12" hidden="1" customHeight="1" outlineLevel="1" x14ac:dyDescent="0.25">
      <c r="A74" s="13" t="s">
        <v>56</v>
      </c>
      <c r="B74" s="50" t="e">
        <f t="shared" ref="B74:B75" si="0">SUM(C74:E74)</f>
        <v>#REF!</v>
      </c>
      <c r="C74" s="50" t="e">
        <f>COUNTIF(#REF!,CONCATENATE($A$1,"_Vol_",$A74))</f>
        <v>#REF!</v>
      </c>
      <c r="D74" s="50" t="e">
        <f>COUNTIF(#REF!,CONCATENATE($A$1,"_Nec_",$A74))</f>
        <v>#REF!</v>
      </c>
      <c r="E74" s="50" t="e">
        <f>COUNTIF(#REF!,CONCATENATE($A$1,"_Con_",$A74))</f>
        <v>#REF!</v>
      </c>
      <c r="F74" s="50"/>
      <c r="G74" s="14" t="e">
        <f>COUNTIF(#REF!,CONCATENATE($A$1,"_Abr_",$A74))+COUNTIF(#REF!,CONCATENATE($A$1,"_Ord_",$A74))</f>
        <v>#REF!</v>
      </c>
      <c r="H74" s="14" t="e">
        <f>COUNTIF(#REF!,CONCATENATE($A$1,"_Esp_",$A74))</f>
        <v>#REF!</v>
      </c>
      <c r="I74" s="14" t="e">
        <f>COUNTIF(#REF!,CONCATENATE($A$1,"_Exp_",$A74))+COUNTIF(#REF!,CONCATENATE($A$1,"_Sin_",$A74))</f>
        <v>#REF!</v>
      </c>
      <c r="J74" s="64"/>
      <c r="K74" s="50" t="e">
        <f t="shared" ref="K74:K75" si="1">SUM(L74:N74)</f>
        <v>#REF!</v>
      </c>
      <c r="L74" s="50" t="e">
        <f>COUNTIF(#REF!,CONCATENATE($A$1,"_PF_Vol_",$A74))</f>
        <v>#REF!</v>
      </c>
      <c r="M74" s="50" t="e">
        <f>COUNTIF(#REF!,CONCATENATE($A$1,"_PF_Nec_",$A74))</f>
        <v>#REF!</v>
      </c>
      <c r="N74" s="50" t="e">
        <f>COUNTIF(#REF!,CONCATENATE($A$1,"_PF_Con_",$A74))</f>
        <v>#REF!</v>
      </c>
      <c r="O74" s="50"/>
      <c r="P74" s="14" t="e">
        <f>COUNTIF(#REF!,CONCATENATE($A$1,"_PF_Abr_",$A74))+COUNTIF(#REF!,CONCATENATE($A$1,"_PF_Ord_",$A74))</f>
        <v>#REF!</v>
      </c>
      <c r="Q74" s="14" t="e">
        <f>COUNTIF(#REF!,CONCATENATE($A$1,"_PF_Esp_",$A74))</f>
        <v>#REF!</v>
      </c>
      <c r="R74" s="14" t="e">
        <f>COUNTIF(#REF!,CONCATENATE($A$1,"_PF_Exp_",$A74))+COUNTIF(#REF!,CONCATENATE($A$1,"_PF_Sin_",$A74))</f>
        <v>#REF!</v>
      </c>
      <c r="S74" s="121"/>
      <c r="T74" s="14" t="e">
        <f t="shared" ref="T74:T75" si="2">SUM(U74:W74)</f>
        <v>#REF!</v>
      </c>
      <c r="U74" s="14" t="e">
        <f>COUNTIF(#REF!,CONCATENATE($A$1,"_EM_Vol_",$A74))</f>
        <v>#REF!</v>
      </c>
      <c r="V74" s="14" t="e">
        <f>COUNTIF(#REF!,CONCATENATE($A$1,"_EM_Nec_",$A74))</f>
        <v>#REF!</v>
      </c>
      <c r="W74" s="14" t="e">
        <f>COUNTIF(#REF!,CONCATENATE($A$1,"_EM_Con_",$A74))</f>
        <v>#REF!</v>
      </c>
      <c r="X74" s="14"/>
      <c r="Y74" s="14" t="e">
        <f>COUNTIF(#REF!,CONCATENATE($A$1,"_EM_Abr_",$A74))+COUNTIF(#REF!,CONCATENATE($A$1,"_EM_Ord_",$A74))</f>
        <v>#REF!</v>
      </c>
      <c r="Z74" s="14" t="e">
        <f>COUNTIF(#REF!,CONCATENATE($A$1,"_EM_Esp_",$A74))</f>
        <v>#REF!</v>
      </c>
      <c r="AA74" s="14" t="e">
        <f>COUNTIF(#REF!,CONCATENATE($A$1,"_EM_Exp_",$A74))+COUNTIF(#REF!,CONCATENATE($A$1,"_EM_Sin_",$A74))</f>
        <v>#REF!</v>
      </c>
    </row>
    <row r="75" spans="1:27" ht="12" hidden="1" customHeight="1" outlineLevel="1" x14ac:dyDescent="0.25">
      <c r="A75" s="15" t="s">
        <v>57</v>
      </c>
      <c r="B75" s="51" t="e">
        <f t="shared" si="0"/>
        <v>#REF!</v>
      </c>
      <c r="C75" s="51" t="e">
        <f>COUNTIF(#REF!,CONCATENATE($A$1,"_Vol_",$A75))</f>
        <v>#REF!</v>
      </c>
      <c r="D75" s="51" t="e">
        <f>COUNTIF(#REF!,CONCATENATE($A$1,"_Nec_",$A75))</f>
        <v>#REF!</v>
      </c>
      <c r="E75" s="51" t="e">
        <f>COUNTIF(#REF!,CONCATENATE($A$1,"_Con_",$A75))</f>
        <v>#REF!</v>
      </c>
      <c r="F75" s="51"/>
      <c r="G75" s="16" t="e">
        <f>COUNTIF(#REF!,CONCATENATE($A$1,"_Abr_",$A75))+COUNTIF(#REF!,CONCATENATE($A$1,"_Ord_",$A75))</f>
        <v>#REF!</v>
      </c>
      <c r="H75" s="16" t="e">
        <f>COUNTIF(#REF!,CONCATENATE($A$1,"_Esp_",$A75))</f>
        <v>#REF!</v>
      </c>
      <c r="I75" s="16" t="e">
        <f>COUNTIF(#REF!,CONCATENATE($A$1,"_Exp_",$A75))+COUNTIF(#REF!,CONCATENATE($A$1,"_Sin_",$A75))</f>
        <v>#REF!</v>
      </c>
      <c r="J75" s="64"/>
      <c r="K75" s="51" t="e">
        <f t="shared" si="1"/>
        <v>#REF!</v>
      </c>
      <c r="L75" s="51" t="e">
        <f>COUNTIF(#REF!,CONCATENATE($A$1,"_PF_Vol_",$A75))</f>
        <v>#REF!</v>
      </c>
      <c r="M75" s="51" t="e">
        <f>COUNTIF(#REF!,CONCATENATE($A$1,"_PF_Nec_",$A75))</f>
        <v>#REF!</v>
      </c>
      <c r="N75" s="51" t="e">
        <f>COUNTIF(#REF!,CONCATENATE($A$1,"_PF_Con_",$A75))</f>
        <v>#REF!</v>
      </c>
      <c r="O75" s="51"/>
      <c r="P75" s="16" t="e">
        <f>COUNTIF(#REF!,CONCATENATE($A$1,"_PF_Abr_",$A75))+COUNTIF(#REF!,CONCATENATE($A$1,"_PF_Ord_",$A75))</f>
        <v>#REF!</v>
      </c>
      <c r="Q75" s="16" t="e">
        <f>COUNTIF(#REF!,CONCATENATE($A$1,"_PF_Esp_",$A75))</f>
        <v>#REF!</v>
      </c>
      <c r="R75" s="16" t="e">
        <f>COUNTIF(#REF!,CONCATENATE($A$1,"_PF_Exp_",$A75))+COUNTIF(#REF!,CONCATENATE($A$1,"_PF_Sin_",$A75))</f>
        <v>#REF!</v>
      </c>
      <c r="S75" s="121"/>
      <c r="T75" s="16" t="e">
        <f t="shared" si="2"/>
        <v>#REF!</v>
      </c>
      <c r="U75" s="16" t="e">
        <f>COUNTIF(#REF!,CONCATENATE($A$1,"_EM_Vol_",$A75))</f>
        <v>#REF!</v>
      </c>
      <c r="V75" s="16" t="e">
        <f>COUNTIF(#REF!,CONCATENATE($A$1,"_EM_Nec_",$A75))</f>
        <v>#REF!</v>
      </c>
      <c r="W75" s="16" t="e">
        <f>COUNTIF(#REF!,CONCATENATE($A$1,"_EM_Con_",$A75))</f>
        <v>#REF!</v>
      </c>
      <c r="X75" s="16"/>
      <c r="Y75" s="16" t="e">
        <f>COUNTIF(#REF!,CONCATENATE($A$1,"_EM_Abr_",$A75))+COUNTIF(#REF!,CONCATENATE($A$1,"_EM_Ord_",$A75))</f>
        <v>#REF!</v>
      </c>
      <c r="Z75" s="16" t="e">
        <f>COUNTIF(#REF!,CONCATENATE($A$1,"_EM_Esp_",$A75))</f>
        <v>#REF!</v>
      </c>
      <c r="AA75" s="16" t="e">
        <f>COUNTIF(#REF!,CONCATENATE($A$1,"_EM_Exp_",$A75))+COUNTIF(#REF!,CONCATENATE($A$1,"_EM_Sin_",$A75))</f>
        <v>#REF!</v>
      </c>
    </row>
    <row r="76" spans="1:27" ht="28.5" customHeight="1" x14ac:dyDescent="0.25">
      <c r="A76" s="136"/>
      <c r="B76" s="136"/>
      <c r="C76" s="136"/>
      <c r="D76" s="136"/>
      <c r="E76" s="136"/>
      <c r="F76" s="136"/>
      <c r="G76" s="136"/>
      <c r="H76" s="136"/>
      <c r="I76" s="136"/>
    </row>
    <row r="77" spans="1:27" ht="22.5" customHeight="1" x14ac:dyDescent="0.25">
      <c r="A77" s="136"/>
      <c r="B77" s="136"/>
      <c r="C77" s="136"/>
      <c r="D77" s="136"/>
      <c r="E77" s="136"/>
      <c r="F77" s="136"/>
      <c r="G77" s="136"/>
      <c r="H77" s="136"/>
      <c r="I77" s="136"/>
    </row>
  </sheetData>
  <sheetProtection selectLockedCells="1"/>
  <mergeCells count="14">
    <mergeCell ref="A76:I76"/>
    <mergeCell ref="A77:I77"/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pageSetup paperSize="9" orientation="portrait" horizontalDpi="4294967293" verticalDpi="1200" r:id="rId1"/>
  <ignoredErrors>
    <ignoredError sqref="B74:AA7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V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2" x14ac:dyDescent="0.25">
      <c r="A1" s="69" t="str">
        <f>'EPC1'!A1</f>
        <v>T3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2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2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2" ht="23.25" x14ac:dyDescent="0.25">
      <c r="A5" s="119" t="str">
        <f>'EPC1'!A5</f>
        <v>3er Trimestre.</v>
      </c>
      <c r="B5" s="35" t="str">
        <f>IF('EPC1'!B5&lt;&gt;0,'EPC1'!B5,"")</f>
        <v/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2" ht="26.25" x14ac:dyDescent="0.25">
      <c r="A6" s="4" t="s">
        <v>136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6.25" x14ac:dyDescent="0.25">
      <c r="A7" s="4"/>
      <c r="B7" s="5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1"/>
    </row>
    <row r="8" spans="1:22" ht="20.100000000000001" customHeight="1" x14ac:dyDescent="0.25">
      <c r="A8" s="6"/>
      <c r="B8" s="132" t="s">
        <v>1</v>
      </c>
      <c r="C8" s="132" t="s">
        <v>134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</row>
    <row r="9" spans="1:22" ht="20.100000000000001" customHeight="1" x14ac:dyDescent="0.25">
      <c r="A9" s="6"/>
      <c r="B9" s="132"/>
      <c r="C9" s="7" t="s">
        <v>78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32" t="s">
        <v>88</v>
      </c>
      <c r="N9" s="32" t="s">
        <v>89</v>
      </c>
      <c r="O9" s="32" t="s">
        <v>90</v>
      </c>
      <c r="P9" s="33" t="s">
        <v>91</v>
      </c>
      <c r="Q9" s="32" t="s">
        <v>92</v>
      </c>
      <c r="R9" s="34" t="s">
        <v>93</v>
      </c>
      <c r="S9" s="34" t="s">
        <v>94</v>
      </c>
      <c r="T9" s="34" t="s">
        <v>95</v>
      </c>
      <c r="U9" s="34" t="s">
        <v>96</v>
      </c>
    </row>
    <row r="10" spans="1:22" ht="12" customHeight="1" x14ac:dyDescent="0.25">
      <c r="A10" s="9" t="s">
        <v>7</v>
      </c>
      <c r="B10" s="10">
        <v>1192</v>
      </c>
      <c r="C10" s="36">
        <v>12</v>
      </c>
      <c r="D10" s="36">
        <v>0</v>
      </c>
      <c r="E10" s="36">
        <v>164</v>
      </c>
      <c r="F10" s="36">
        <v>4</v>
      </c>
      <c r="G10" s="36">
        <v>6</v>
      </c>
      <c r="H10" s="36">
        <v>179</v>
      </c>
      <c r="I10" s="36">
        <v>316</v>
      </c>
      <c r="J10" s="36">
        <v>46</v>
      </c>
      <c r="K10" s="36">
        <v>121</v>
      </c>
      <c r="L10" s="36">
        <v>60</v>
      </c>
      <c r="M10" s="36">
        <v>12</v>
      </c>
      <c r="N10" s="36">
        <v>32</v>
      </c>
      <c r="O10" s="36">
        <v>87</v>
      </c>
      <c r="P10" s="36">
        <v>55</v>
      </c>
      <c r="Q10" s="36">
        <v>0</v>
      </c>
      <c r="R10" s="36">
        <v>36</v>
      </c>
      <c r="S10" s="36">
        <v>14</v>
      </c>
      <c r="T10" s="36">
        <v>16</v>
      </c>
      <c r="U10" s="36">
        <v>32</v>
      </c>
    </row>
    <row r="11" spans="1:22" ht="12" customHeight="1" collapsed="1" x14ac:dyDescent="0.25">
      <c r="A11" s="11" t="s">
        <v>8</v>
      </c>
      <c r="B11" s="12">
        <v>155</v>
      </c>
      <c r="C11" s="37">
        <v>2</v>
      </c>
      <c r="D11" s="37">
        <v>0</v>
      </c>
      <c r="E11" s="37">
        <v>20</v>
      </c>
      <c r="F11" s="37">
        <v>1</v>
      </c>
      <c r="G11" s="37">
        <v>1</v>
      </c>
      <c r="H11" s="37">
        <v>23</v>
      </c>
      <c r="I11" s="37">
        <v>53</v>
      </c>
      <c r="J11" s="37">
        <v>2</v>
      </c>
      <c r="K11" s="37">
        <v>17</v>
      </c>
      <c r="L11" s="37">
        <v>2</v>
      </c>
      <c r="M11" s="37">
        <v>0</v>
      </c>
      <c r="N11" s="37">
        <v>4</v>
      </c>
      <c r="O11" s="37">
        <v>9</v>
      </c>
      <c r="P11" s="37">
        <v>8</v>
      </c>
      <c r="Q11" s="37">
        <v>0</v>
      </c>
      <c r="R11" s="37">
        <v>5</v>
      </c>
      <c r="S11" s="37">
        <v>3</v>
      </c>
      <c r="T11" s="37">
        <v>2</v>
      </c>
      <c r="U11" s="37">
        <v>3</v>
      </c>
    </row>
    <row r="12" spans="1:22" ht="12" hidden="1" customHeight="1" outlineLevel="1" x14ac:dyDescent="0.25">
      <c r="A12" s="13" t="s">
        <v>9</v>
      </c>
      <c r="B12" s="14">
        <v>8</v>
      </c>
      <c r="C12" s="38">
        <v>1</v>
      </c>
      <c r="D12" s="38">
        <v>0</v>
      </c>
      <c r="E12" s="38">
        <v>2</v>
      </c>
      <c r="F12" s="38">
        <v>0</v>
      </c>
      <c r="G12" s="38">
        <v>0</v>
      </c>
      <c r="H12" s="38">
        <v>1</v>
      </c>
      <c r="I12" s="38">
        <v>2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1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2" ht="12" hidden="1" customHeight="1" outlineLevel="1" x14ac:dyDescent="0.25">
      <c r="A13" s="15" t="s">
        <v>10</v>
      </c>
      <c r="B13" s="16">
        <v>19</v>
      </c>
      <c r="C13" s="39">
        <v>0</v>
      </c>
      <c r="D13" s="39">
        <v>0</v>
      </c>
      <c r="E13" s="39">
        <v>2</v>
      </c>
      <c r="F13" s="39">
        <v>0</v>
      </c>
      <c r="G13" s="39">
        <v>0</v>
      </c>
      <c r="H13" s="39">
        <v>3</v>
      </c>
      <c r="I13" s="39">
        <v>6</v>
      </c>
      <c r="J13" s="39">
        <v>1</v>
      </c>
      <c r="K13" s="39">
        <v>2</v>
      </c>
      <c r="L13" s="39">
        <v>0</v>
      </c>
      <c r="M13" s="39">
        <v>0</v>
      </c>
      <c r="N13" s="39">
        <v>0</v>
      </c>
      <c r="O13" s="39">
        <v>1</v>
      </c>
      <c r="P13" s="39">
        <v>2</v>
      </c>
      <c r="Q13" s="39">
        <v>0</v>
      </c>
      <c r="R13" s="39">
        <v>0</v>
      </c>
      <c r="S13" s="39">
        <v>1</v>
      </c>
      <c r="T13" s="39">
        <v>0</v>
      </c>
      <c r="U13" s="39">
        <v>1</v>
      </c>
    </row>
    <row r="14" spans="1:22" ht="12" hidden="1" customHeight="1" outlineLevel="1" x14ac:dyDescent="0.25">
      <c r="A14" s="13" t="s">
        <v>11</v>
      </c>
      <c r="B14" s="14">
        <v>16</v>
      </c>
      <c r="C14" s="38">
        <v>0</v>
      </c>
      <c r="D14" s="38">
        <v>0</v>
      </c>
      <c r="E14" s="38">
        <v>3</v>
      </c>
      <c r="F14" s="38">
        <v>0</v>
      </c>
      <c r="G14" s="38">
        <v>0</v>
      </c>
      <c r="H14" s="38">
        <v>3</v>
      </c>
      <c r="I14" s="38">
        <v>6</v>
      </c>
      <c r="J14" s="38">
        <v>0</v>
      </c>
      <c r="K14" s="38">
        <v>2</v>
      </c>
      <c r="L14" s="38">
        <v>0</v>
      </c>
      <c r="M14" s="38">
        <v>0</v>
      </c>
      <c r="N14" s="38">
        <v>0</v>
      </c>
      <c r="O14" s="38">
        <v>1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</row>
    <row r="15" spans="1:22" ht="12" hidden="1" customHeight="1" outlineLevel="1" x14ac:dyDescent="0.25">
      <c r="A15" s="15" t="s">
        <v>12</v>
      </c>
      <c r="B15" s="16">
        <v>13</v>
      </c>
      <c r="C15" s="39">
        <v>0</v>
      </c>
      <c r="D15" s="39">
        <v>0</v>
      </c>
      <c r="E15" s="39">
        <v>2</v>
      </c>
      <c r="F15" s="39">
        <v>0</v>
      </c>
      <c r="G15" s="39">
        <v>0</v>
      </c>
      <c r="H15" s="39">
        <v>2</v>
      </c>
      <c r="I15" s="39">
        <v>7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1</v>
      </c>
      <c r="P15" s="39">
        <v>0</v>
      </c>
      <c r="Q15" s="39">
        <v>0</v>
      </c>
      <c r="R15" s="39">
        <v>1</v>
      </c>
      <c r="S15" s="39">
        <v>0</v>
      </c>
      <c r="T15" s="39">
        <v>0</v>
      </c>
      <c r="U15" s="39">
        <v>0</v>
      </c>
    </row>
    <row r="16" spans="1:22" ht="12" hidden="1" customHeight="1" outlineLevel="1" x14ac:dyDescent="0.25">
      <c r="A16" s="13" t="s">
        <v>13</v>
      </c>
      <c r="B16" s="14">
        <v>9</v>
      </c>
      <c r="C16" s="38">
        <v>1</v>
      </c>
      <c r="D16" s="38">
        <v>0</v>
      </c>
      <c r="E16" s="38">
        <v>1</v>
      </c>
      <c r="F16" s="38">
        <v>0</v>
      </c>
      <c r="G16" s="38">
        <v>0</v>
      </c>
      <c r="H16" s="38">
        <v>3</v>
      </c>
      <c r="I16" s="38">
        <v>2</v>
      </c>
      <c r="J16" s="38">
        <v>0</v>
      </c>
      <c r="K16" s="38">
        <v>0</v>
      </c>
      <c r="L16" s="38">
        <v>0</v>
      </c>
      <c r="M16" s="38">
        <v>0</v>
      </c>
      <c r="N16" s="38">
        <v>2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14</v>
      </c>
      <c r="B17" s="16">
        <v>12</v>
      </c>
      <c r="C17" s="39">
        <v>0</v>
      </c>
      <c r="D17" s="39">
        <v>0</v>
      </c>
      <c r="E17" s="39">
        <v>4</v>
      </c>
      <c r="F17" s="39">
        <v>0</v>
      </c>
      <c r="G17" s="39">
        <v>0</v>
      </c>
      <c r="H17" s="39">
        <v>3</v>
      </c>
      <c r="I17" s="39">
        <v>1</v>
      </c>
      <c r="J17" s="39">
        <v>0</v>
      </c>
      <c r="K17" s="39">
        <v>1</v>
      </c>
      <c r="L17" s="39">
        <v>1</v>
      </c>
      <c r="M17" s="39">
        <v>0</v>
      </c>
      <c r="N17" s="39">
        <v>0</v>
      </c>
      <c r="O17" s="39">
        <v>1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1</v>
      </c>
    </row>
    <row r="18" spans="1:21" ht="12" hidden="1" customHeight="1" outlineLevel="1" x14ac:dyDescent="0.25">
      <c r="A18" s="13" t="s">
        <v>15</v>
      </c>
      <c r="B18" s="14">
        <v>24</v>
      </c>
      <c r="C18" s="38">
        <v>0</v>
      </c>
      <c r="D18" s="38">
        <v>0</v>
      </c>
      <c r="E18" s="38">
        <v>1</v>
      </c>
      <c r="F18" s="38">
        <v>0</v>
      </c>
      <c r="G18" s="38">
        <v>0</v>
      </c>
      <c r="H18" s="38">
        <v>2</v>
      </c>
      <c r="I18" s="38">
        <v>9</v>
      </c>
      <c r="J18" s="38">
        <v>0</v>
      </c>
      <c r="K18" s="38">
        <v>3</v>
      </c>
      <c r="L18" s="38">
        <v>1</v>
      </c>
      <c r="M18" s="38">
        <v>0</v>
      </c>
      <c r="N18" s="38">
        <v>1</v>
      </c>
      <c r="O18" s="38">
        <v>3</v>
      </c>
      <c r="P18" s="38">
        <v>2</v>
      </c>
      <c r="Q18" s="38">
        <v>0</v>
      </c>
      <c r="R18" s="38">
        <v>2</v>
      </c>
      <c r="S18" s="38">
        <v>0</v>
      </c>
      <c r="T18" s="38">
        <v>0</v>
      </c>
      <c r="U18" s="38">
        <v>0</v>
      </c>
    </row>
    <row r="19" spans="1:21" ht="12" hidden="1" customHeight="1" outlineLevel="1" x14ac:dyDescent="0.25">
      <c r="A19" s="15" t="s">
        <v>16</v>
      </c>
      <c r="B19" s="16">
        <v>54</v>
      </c>
      <c r="C19" s="39">
        <v>0</v>
      </c>
      <c r="D19" s="39">
        <v>0</v>
      </c>
      <c r="E19" s="39">
        <v>5</v>
      </c>
      <c r="F19" s="39">
        <v>1</v>
      </c>
      <c r="G19" s="39">
        <v>1</v>
      </c>
      <c r="H19" s="39">
        <v>6</v>
      </c>
      <c r="I19" s="39">
        <v>20</v>
      </c>
      <c r="J19" s="39">
        <v>0</v>
      </c>
      <c r="K19" s="39">
        <v>9</v>
      </c>
      <c r="L19" s="39">
        <v>0</v>
      </c>
      <c r="M19" s="39">
        <v>0</v>
      </c>
      <c r="N19" s="39">
        <v>1</v>
      </c>
      <c r="O19" s="39">
        <v>2</v>
      </c>
      <c r="P19" s="39">
        <v>2</v>
      </c>
      <c r="Q19" s="39">
        <v>0</v>
      </c>
      <c r="R19" s="39">
        <v>2</v>
      </c>
      <c r="S19" s="39">
        <v>2</v>
      </c>
      <c r="T19" s="39">
        <v>2</v>
      </c>
      <c r="U19" s="39">
        <v>1</v>
      </c>
    </row>
    <row r="20" spans="1:21" ht="12" customHeight="1" collapsed="1" x14ac:dyDescent="0.25">
      <c r="A20" s="17" t="s">
        <v>17</v>
      </c>
      <c r="B20" s="18">
        <v>22</v>
      </c>
      <c r="C20" s="40">
        <v>1</v>
      </c>
      <c r="D20" s="40">
        <v>0</v>
      </c>
      <c r="E20" s="40">
        <v>4</v>
      </c>
      <c r="F20" s="40">
        <v>0</v>
      </c>
      <c r="G20" s="40">
        <v>0</v>
      </c>
      <c r="H20" s="40">
        <v>3</v>
      </c>
      <c r="I20" s="40">
        <v>4</v>
      </c>
      <c r="J20" s="40">
        <v>0</v>
      </c>
      <c r="K20" s="40">
        <v>2</v>
      </c>
      <c r="L20" s="40">
        <v>3</v>
      </c>
      <c r="M20" s="40">
        <v>0</v>
      </c>
      <c r="N20" s="40">
        <v>1</v>
      </c>
      <c r="O20" s="40">
        <v>2</v>
      </c>
      <c r="P20" s="40">
        <v>0</v>
      </c>
      <c r="Q20" s="40">
        <v>0</v>
      </c>
      <c r="R20" s="40">
        <v>1</v>
      </c>
      <c r="S20" s="40">
        <v>0</v>
      </c>
      <c r="T20" s="40">
        <v>0</v>
      </c>
      <c r="U20" s="40">
        <v>1</v>
      </c>
    </row>
    <row r="21" spans="1:21" ht="12" hidden="1" customHeight="1" outlineLevel="1" x14ac:dyDescent="0.25">
      <c r="A21" s="13" t="s">
        <v>18</v>
      </c>
      <c r="B21" s="14">
        <v>3</v>
      </c>
      <c r="C21" s="38">
        <v>1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19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1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20</v>
      </c>
      <c r="B23" s="19">
        <v>18</v>
      </c>
      <c r="C23" s="38">
        <v>0</v>
      </c>
      <c r="D23" s="38">
        <v>0</v>
      </c>
      <c r="E23" s="38">
        <v>4</v>
      </c>
      <c r="F23" s="38">
        <v>0</v>
      </c>
      <c r="G23" s="38">
        <v>0</v>
      </c>
      <c r="H23" s="38">
        <v>2</v>
      </c>
      <c r="I23" s="38">
        <v>4</v>
      </c>
      <c r="J23" s="38">
        <v>0</v>
      </c>
      <c r="K23" s="38">
        <v>2</v>
      </c>
      <c r="L23" s="38">
        <v>2</v>
      </c>
      <c r="M23" s="38">
        <v>0</v>
      </c>
      <c r="N23" s="38">
        <v>0</v>
      </c>
      <c r="O23" s="38">
        <v>2</v>
      </c>
      <c r="P23" s="38">
        <v>0</v>
      </c>
      <c r="Q23" s="38">
        <v>0</v>
      </c>
      <c r="R23" s="38">
        <v>1</v>
      </c>
      <c r="S23" s="38">
        <v>0</v>
      </c>
      <c r="T23" s="38">
        <v>0</v>
      </c>
      <c r="U23" s="38">
        <v>1</v>
      </c>
    </row>
    <row r="24" spans="1:21" ht="12" customHeight="1" x14ac:dyDescent="0.25">
      <c r="A24" s="11" t="s">
        <v>145</v>
      </c>
      <c r="B24" s="12">
        <v>27</v>
      </c>
      <c r="C24" s="37">
        <v>0</v>
      </c>
      <c r="D24" s="37">
        <v>0</v>
      </c>
      <c r="E24" s="37">
        <v>7</v>
      </c>
      <c r="F24" s="37">
        <v>0</v>
      </c>
      <c r="G24" s="37">
        <v>0</v>
      </c>
      <c r="H24" s="37">
        <v>3</v>
      </c>
      <c r="I24" s="37">
        <v>6</v>
      </c>
      <c r="J24" s="37">
        <v>1</v>
      </c>
      <c r="K24" s="37">
        <v>3</v>
      </c>
      <c r="L24" s="37">
        <v>2</v>
      </c>
      <c r="M24" s="37">
        <v>1</v>
      </c>
      <c r="N24" s="37">
        <v>0</v>
      </c>
      <c r="O24" s="37">
        <v>3</v>
      </c>
      <c r="P24" s="37">
        <v>0</v>
      </c>
      <c r="Q24" s="37">
        <v>0</v>
      </c>
      <c r="R24" s="37">
        <v>1</v>
      </c>
      <c r="S24" s="37">
        <v>0</v>
      </c>
      <c r="T24" s="37">
        <v>0</v>
      </c>
      <c r="U24" s="37">
        <v>0</v>
      </c>
    </row>
    <row r="25" spans="1:21" ht="12" customHeight="1" x14ac:dyDescent="0.25">
      <c r="A25" s="17" t="s">
        <v>146</v>
      </c>
      <c r="B25" s="18">
        <v>24</v>
      </c>
      <c r="C25" s="40">
        <v>0</v>
      </c>
      <c r="D25" s="40">
        <v>0</v>
      </c>
      <c r="E25" s="40">
        <v>2</v>
      </c>
      <c r="F25" s="40">
        <v>0</v>
      </c>
      <c r="G25" s="40">
        <v>0</v>
      </c>
      <c r="H25" s="40">
        <v>6</v>
      </c>
      <c r="I25" s="40">
        <v>5</v>
      </c>
      <c r="J25" s="40">
        <v>1</v>
      </c>
      <c r="K25" s="40">
        <v>2</v>
      </c>
      <c r="L25" s="40">
        <v>0</v>
      </c>
      <c r="M25" s="40">
        <v>0</v>
      </c>
      <c r="N25" s="40">
        <v>1</v>
      </c>
      <c r="O25" s="40">
        <v>1</v>
      </c>
      <c r="P25" s="40">
        <v>3</v>
      </c>
      <c r="Q25" s="40">
        <v>0</v>
      </c>
      <c r="R25" s="40">
        <v>1</v>
      </c>
      <c r="S25" s="40">
        <v>0</v>
      </c>
      <c r="T25" s="40">
        <v>0</v>
      </c>
      <c r="U25" s="40">
        <v>2</v>
      </c>
    </row>
    <row r="26" spans="1:21" ht="12" customHeight="1" collapsed="1" x14ac:dyDescent="0.25">
      <c r="A26" s="11" t="s">
        <v>21</v>
      </c>
      <c r="B26" s="12">
        <v>25</v>
      </c>
      <c r="C26" s="37">
        <v>0</v>
      </c>
      <c r="D26" s="37">
        <v>0</v>
      </c>
      <c r="E26" s="37">
        <v>1</v>
      </c>
      <c r="F26" s="37">
        <v>0</v>
      </c>
      <c r="G26" s="37">
        <v>0</v>
      </c>
      <c r="H26" s="37">
        <v>3</v>
      </c>
      <c r="I26" s="37">
        <v>11</v>
      </c>
      <c r="J26" s="37">
        <v>0</v>
      </c>
      <c r="K26" s="37">
        <v>3</v>
      </c>
      <c r="L26" s="37">
        <v>1</v>
      </c>
      <c r="M26" s="37">
        <v>0</v>
      </c>
      <c r="N26" s="37">
        <v>1</v>
      </c>
      <c r="O26" s="37">
        <v>0</v>
      </c>
      <c r="P26" s="37">
        <v>2</v>
      </c>
      <c r="Q26" s="37">
        <v>0</v>
      </c>
      <c r="R26" s="37">
        <v>1</v>
      </c>
      <c r="S26" s="37">
        <v>1</v>
      </c>
      <c r="T26" s="37">
        <v>1</v>
      </c>
      <c r="U26" s="37">
        <v>0</v>
      </c>
    </row>
    <row r="27" spans="1:21" ht="12" hidden="1" customHeight="1" outlineLevel="1" x14ac:dyDescent="0.25">
      <c r="A27" s="13" t="s">
        <v>148</v>
      </c>
      <c r="B27" s="19">
        <v>15</v>
      </c>
      <c r="C27" s="41">
        <v>0</v>
      </c>
      <c r="D27" s="41">
        <v>0</v>
      </c>
      <c r="E27" s="41">
        <v>1</v>
      </c>
      <c r="F27" s="41">
        <v>0</v>
      </c>
      <c r="G27" s="41">
        <v>0</v>
      </c>
      <c r="H27" s="41">
        <v>2</v>
      </c>
      <c r="I27" s="41">
        <v>5</v>
      </c>
      <c r="J27" s="41">
        <v>0</v>
      </c>
      <c r="K27" s="41">
        <v>1</v>
      </c>
      <c r="L27" s="41">
        <v>1</v>
      </c>
      <c r="M27" s="41">
        <v>0</v>
      </c>
      <c r="N27" s="41">
        <v>1</v>
      </c>
      <c r="O27" s="41">
        <v>0</v>
      </c>
      <c r="P27" s="41">
        <v>2</v>
      </c>
      <c r="Q27" s="41">
        <v>0</v>
      </c>
      <c r="R27" s="41">
        <v>1</v>
      </c>
      <c r="S27" s="41">
        <v>1</v>
      </c>
      <c r="T27" s="41">
        <v>0</v>
      </c>
      <c r="U27" s="41">
        <v>0</v>
      </c>
    </row>
    <row r="28" spans="1:21" ht="12" hidden="1" customHeight="1" outlineLevel="1" x14ac:dyDescent="0.25">
      <c r="A28" s="15" t="s">
        <v>147</v>
      </c>
      <c r="B28" s="16">
        <v>10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1</v>
      </c>
      <c r="I28" s="39">
        <v>6</v>
      </c>
      <c r="J28" s="39">
        <v>0</v>
      </c>
      <c r="K28" s="39">
        <v>2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1</v>
      </c>
      <c r="U28" s="39">
        <v>0</v>
      </c>
    </row>
    <row r="29" spans="1:21" ht="12" customHeight="1" x14ac:dyDescent="0.25">
      <c r="A29" s="17" t="s">
        <v>22</v>
      </c>
      <c r="B29" s="21">
        <v>5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2</v>
      </c>
      <c r="I29" s="42">
        <v>2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1</v>
      </c>
      <c r="U29" s="42">
        <v>0</v>
      </c>
    </row>
    <row r="30" spans="1:21" ht="12" customHeight="1" collapsed="1" x14ac:dyDescent="0.25">
      <c r="A30" s="11" t="s">
        <v>23</v>
      </c>
      <c r="B30" s="12">
        <v>41</v>
      </c>
      <c r="C30" s="37">
        <v>0</v>
      </c>
      <c r="D30" s="37">
        <v>0</v>
      </c>
      <c r="E30" s="37">
        <v>6</v>
      </c>
      <c r="F30" s="37">
        <v>0</v>
      </c>
      <c r="G30" s="37">
        <v>1</v>
      </c>
      <c r="H30" s="37">
        <v>6</v>
      </c>
      <c r="I30" s="37">
        <v>8</v>
      </c>
      <c r="J30" s="37">
        <v>1</v>
      </c>
      <c r="K30" s="37">
        <v>8</v>
      </c>
      <c r="L30" s="37">
        <v>0</v>
      </c>
      <c r="M30" s="37">
        <v>0</v>
      </c>
      <c r="N30" s="37">
        <v>0</v>
      </c>
      <c r="O30" s="37">
        <v>4</v>
      </c>
      <c r="P30" s="37">
        <v>3</v>
      </c>
      <c r="Q30" s="37">
        <v>0</v>
      </c>
      <c r="R30" s="37">
        <v>2</v>
      </c>
      <c r="S30" s="37">
        <v>1</v>
      </c>
      <c r="T30" s="37">
        <v>0</v>
      </c>
      <c r="U30" s="37">
        <v>1</v>
      </c>
    </row>
    <row r="31" spans="1:21" ht="12" hidden="1" customHeight="1" outlineLevel="1" x14ac:dyDescent="0.25">
      <c r="A31" s="13" t="s">
        <v>161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24</v>
      </c>
      <c r="B32" s="16">
        <v>3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0</v>
      </c>
      <c r="I32" s="39">
        <v>0</v>
      </c>
      <c r="J32" s="39">
        <v>1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1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1:21" ht="12" hidden="1" customHeight="1" outlineLevel="1" x14ac:dyDescent="0.25">
      <c r="A33" s="13" t="s">
        <v>25</v>
      </c>
      <c r="B33" s="19">
        <v>9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2</v>
      </c>
      <c r="I33" s="38">
        <v>1</v>
      </c>
      <c r="J33" s="38">
        <v>0</v>
      </c>
      <c r="K33" s="38">
        <v>2</v>
      </c>
      <c r="L33" s="38">
        <v>0</v>
      </c>
      <c r="M33" s="38">
        <v>0</v>
      </c>
      <c r="N33" s="38">
        <v>0</v>
      </c>
      <c r="O33" s="38">
        <v>1</v>
      </c>
      <c r="P33" s="38">
        <v>2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26</v>
      </c>
      <c r="B34" s="16">
        <v>2</v>
      </c>
      <c r="C34" s="39">
        <v>0</v>
      </c>
      <c r="D34" s="39">
        <v>0</v>
      </c>
      <c r="E34" s="39">
        <v>0</v>
      </c>
      <c r="F34" s="39">
        <v>0</v>
      </c>
      <c r="G34" s="39">
        <v>1</v>
      </c>
      <c r="H34" s="39">
        <v>1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hidden="1" customHeight="1" outlineLevel="1" x14ac:dyDescent="0.25">
      <c r="A35" s="13" t="s">
        <v>27</v>
      </c>
      <c r="B35" s="19">
        <v>7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1</v>
      </c>
      <c r="I35" s="38">
        <v>2</v>
      </c>
      <c r="J35" s="38">
        <v>0</v>
      </c>
      <c r="K35" s="38">
        <v>3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1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28</v>
      </c>
      <c r="B36" s="16">
        <v>3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1</v>
      </c>
      <c r="J36" s="39">
        <v>0</v>
      </c>
      <c r="K36" s="39">
        <v>2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29</v>
      </c>
      <c r="B37" s="19">
        <v>2</v>
      </c>
      <c r="C37" s="41">
        <v>0</v>
      </c>
      <c r="D37" s="41">
        <v>0</v>
      </c>
      <c r="E37" s="41">
        <v>1</v>
      </c>
      <c r="F37" s="41">
        <v>0</v>
      </c>
      <c r="G37" s="41">
        <v>0</v>
      </c>
      <c r="H37" s="41">
        <v>0</v>
      </c>
      <c r="I37" s="41">
        <v>1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30</v>
      </c>
      <c r="B38" s="16">
        <v>15</v>
      </c>
      <c r="C38" s="43">
        <v>0</v>
      </c>
      <c r="D38" s="43">
        <v>0</v>
      </c>
      <c r="E38" s="43">
        <v>3</v>
      </c>
      <c r="F38" s="43">
        <v>0</v>
      </c>
      <c r="G38" s="43">
        <v>0</v>
      </c>
      <c r="H38" s="43">
        <v>2</v>
      </c>
      <c r="I38" s="43">
        <v>3</v>
      </c>
      <c r="J38" s="43">
        <v>0</v>
      </c>
      <c r="K38" s="43">
        <v>1</v>
      </c>
      <c r="L38" s="43">
        <v>0</v>
      </c>
      <c r="M38" s="43">
        <v>0</v>
      </c>
      <c r="N38" s="43">
        <v>0</v>
      </c>
      <c r="O38" s="43">
        <v>3</v>
      </c>
      <c r="P38" s="43">
        <v>0</v>
      </c>
      <c r="Q38" s="43">
        <v>0</v>
      </c>
      <c r="R38" s="43">
        <v>1</v>
      </c>
      <c r="S38" s="43">
        <v>1</v>
      </c>
      <c r="T38" s="43">
        <v>0</v>
      </c>
      <c r="U38" s="43">
        <v>1</v>
      </c>
    </row>
    <row r="39" spans="1:21" ht="12" hidden="1" customHeight="1" outlineLevel="1" x14ac:dyDescent="0.25">
      <c r="A39" s="13" t="s">
        <v>31</v>
      </c>
      <c r="B39" s="19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32</v>
      </c>
      <c r="B40" s="18">
        <v>34</v>
      </c>
      <c r="C40" s="40">
        <v>1</v>
      </c>
      <c r="D40" s="40">
        <v>0</v>
      </c>
      <c r="E40" s="40">
        <v>4</v>
      </c>
      <c r="F40" s="40">
        <v>0</v>
      </c>
      <c r="G40" s="40">
        <v>0</v>
      </c>
      <c r="H40" s="40">
        <v>7</v>
      </c>
      <c r="I40" s="40">
        <v>8</v>
      </c>
      <c r="J40" s="40">
        <v>4</v>
      </c>
      <c r="K40" s="40">
        <v>5</v>
      </c>
      <c r="L40" s="40">
        <v>1</v>
      </c>
      <c r="M40" s="40">
        <v>1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2</v>
      </c>
      <c r="U40" s="40">
        <v>1</v>
      </c>
    </row>
    <row r="41" spans="1:21" ht="12" hidden="1" customHeight="1" outlineLevel="1" x14ac:dyDescent="0.25">
      <c r="A41" s="13" t="s">
        <v>33</v>
      </c>
      <c r="B41" s="14">
        <v>15</v>
      </c>
      <c r="C41" s="38">
        <v>1</v>
      </c>
      <c r="D41" s="38">
        <v>0</v>
      </c>
      <c r="E41" s="38">
        <v>2</v>
      </c>
      <c r="F41" s="38">
        <v>0</v>
      </c>
      <c r="G41" s="38">
        <v>0</v>
      </c>
      <c r="H41" s="38">
        <v>1</v>
      </c>
      <c r="I41" s="38">
        <v>3</v>
      </c>
      <c r="J41" s="38">
        <v>0</v>
      </c>
      <c r="K41" s="38">
        <v>5</v>
      </c>
      <c r="L41" s="38">
        <v>1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2</v>
      </c>
      <c r="U41" s="38">
        <v>0</v>
      </c>
    </row>
    <row r="42" spans="1:21" ht="12" hidden="1" customHeight="1" outlineLevel="1" x14ac:dyDescent="0.25">
      <c r="A42" s="15" t="s">
        <v>34</v>
      </c>
      <c r="B42" s="16">
        <v>5</v>
      </c>
      <c r="C42" s="43">
        <v>0</v>
      </c>
      <c r="D42" s="43">
        <v>0</v>
      </c>
      <c r="E42" s="43">
        <v>1</v>
      </c>
      <c r="F42" s="43">
        <v>0</v>
      </c>
      <c r="G42" s="43">
        <v>0</v>
      </c>
      <c r="H42" s="43">
        <v>1</v>
      </c>
      <c r="I42" s="43">
        <v>1</v>
      </c>
      <c r="J42" s="43">
        <v>1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1</v>
      </c>
    </row>
    <row r="43" spans="1:21" ht="12" hidden="1" customHeight="1" outlineLevel="1" x14ac:dyDescent="0.25">
      <c r="A43" s="13" t="s">
        <v>35</v>
      </c>
      <c r="B43" s="14">
        <v>1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1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36</v>
      </c>
      <c r="B44" s="16">
        <v>7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2</v>
      </c>
      <c r="I44" s="39">
        <v>3</v>
      </c>
      <c r="J44" s="39">
        <v>2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37</v>
      </c>
      <c r="B45" s="14">
        <v>6</v>
      </c>
      <c r="C45" s="41">
        <v>0</v>
      </c>
      <c r="D45" s="41">
        <v>0</v>
      </c>
      <c r="E45" s="41">
        <v>1</v>
      </c>
      <c r="F45" s="41">
        <v>0</v>
      </c>
      <c r="G45" s="41">
        <v>0</v>
      </c>
      <c r="H45" s="41">
        <v>2</v>
      </c>
      <c r="I45" s="41">
        <v>1</v>
      </c>
      <c r="J45" s="41">
        <v>1</v>
      </c>
      <c r="K45" s="41">
        <v>0</v>
      </c>
      <c r="L45" s="41">
        <v>0</v>
      </c>
      <c r="M45" s="41">
        <v>1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38</v>
      </c>
      <c r="B46" s="12">
        <v>297</v>
      </c>
      <c r="C46" s="37">
        <v>3</v>
      </c>
      <c r="D46" s="37">
        <v>0</v>
      </c>
      <c r="E46" s="37">
        <v>43</v>
      </c>
      <c r="F46" s="37">
        <v>2</v>
      </c>
      <c r="G46" s="37">
        <v>1</v>
      </c>
      <c r="H46" s="37">
        <v>45</v>
      </c>
      <c r="I46" s="37">
        <v>62</v>
      </c>
      <c r="J46" s="37">
        <v>14</v>
      </c>
      <c r="K46" s="37">
        <v>27</v>
      </c>
      <c r="L46" s="37">
        <v>23</v>
      </c>
      <c r="M46" s="37">
        <v>6</v>
      </c>
      <c r="N46" s="37">
        <v>6</v>
      </c>
      <c r="O46" s="37">
        <v>28</v>
      </c>
      <c r="P46" s="37">
        <v>12</v>
      </c>
      <c r="Q46" s="37">
        <v>0</v>
      </c>
      <c r="R46" s="37">
        <v>11</v>
      </c>
      <c r="S46" s="37">
        <v>3</v>
      </c>
      <c r="T46" s="37">
        <v>3</v>
      </c>
      <c r="U46" s="37">
        <v>8</v>
      </c>
    </row>
    <row r="47" spans="1:21" ht="12" hidden="1" customHeight="1" outlineLevel="1" x14ac:dyDescent="0.25">
      <c r="A47" s="13" t="s">
        <v>39</v>
      </c>
      <c r="B47" s="19">
        <v>254</v>
      </c>
      <c r="C47" s="41">
        <v>0</v>
      </c>
      <c r="D47" s="41">
        <v>0</v>
      </c>
      <c r="E47" s="41">
        <v>37</v>
      </c>
      <c r="F47" s="41">
        <v>0</v>
      </c>
      <c r="G47" s="41">
        <v>1</v>
      </c>
      <c r="H47" s="41">
        <v>40</v>
      </c>
      <c r="I47" s="41">
        <v>50</v>
      </c>
      <c r="J47" s="41">
        <v>9</v>
      </c>
      <c r="K47" s="41">
        <v>24</v>
      </c>
      <c r="L47" s="41">
        <v>22</v>
      </c>
      <c r="M47" s="41">
        <v>4</v>
      </c>
      <c r="N47" s="41">
        <v>5</v>
      </c>
      <c r="O47" s="41">
        <v>27</v>
      </c>
      <c r="P47" s="41">
        <v>12</v>
      </c>
      <c r="Q47" s="41">
        <v>0</v>
      </c>
      <c r="R47" s="41">
        <v>9</v>
      </c>
      <c r="S47" s="41">
        <v>3</v>
      </c>
      <c r="T47" s="41">
        <v>3</v>
      </c>
      <c r="U47" s="41">
        <v>8</v>
      </c>
    </row>
    <row r="48" spans="1:21" ht="12" hidden="1" customHeight="1" outlineLevel="1" x14ac:dyDescent="0.25">
      <c r="A48" s="15" t="s">
        <v>40</v>
      </c>
      <c r="B48" s="22">
        <v>25</v>
      </c>
      <c r="C48" s="43">
        <v>2</v>
      </c>
      <c r="D48" s="43">
        <v>0</v>
      </c>
      <c r="E48" s="43">
        <v>4</v>
      </c>
      <c r="F48" s="43">
        <v>1</v>
      </c>
      <c r="G48" s="43">
        <v>0</v>
      </c>
      <c r="H48" s="43">
        <v>2</v>
      </c>
      <c r="I48" s="43">
        <v>7</v>
      </c>
      <c r="J48" s="43">
        <v>2</v>
      </c>
      <c r="K48" s="43">
        <v>3</v>
      </c>
      <c r="L48" s="43">
        <v>0</v>
      </c>
      <c r="M48" s="43">
        <v>1</v>
      </c>
      <c r="N48" s="43">
        <v>1</v>
      </c>
      <c r="O48" s="43">
        <v>1</v>
      </c>
      <c r="P48" s="43">
        <v>0</v>
      </c>
      <c r="Q48" s="43">
        <v>0</v>
      </c>
      <c r="R48" s="43">
        <v>1</v>
      </c>
      <c r="S48" s="43">
        <v>0</v>
      </c>
      <c r="T48" s="43">
        <v>0</v>
      </c>
      <c r="U48" s="43">
        <v>0</v>
      </c>
    </row>
    <row r="49" spans="1:21" ht="12" hidden="1" customHeight="1" outlineLevel="1" x14ac:dyDescent="0.25">
      <c r="A49" s="13" t="s">
        <v>41</v>
      </c>
      <c r="B49" s="14">
        <v>7</v>
      </c>
      <c r="C49" s="38">
        <v>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3</v>
      </c>
      <c r="J49" s="38">
        <v>3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</row>
    <row r="50" spans="1:21" ht="12" hidden="1" customHeight="1" outlineLevel="1" x14ac:dyDescent="0.25">
      <c r="A50" s="15" t="s">
        <v>42</v>
      </c>
      <c r="B50" s="22">
        <v>11</v>
      </c>
      <c r="C50" s="43">
        <v>0</v>
      </c>
      <c r="D50" s="43">
        <v>0</v>
      </c>
      <c r="E50" s="43">
        <v>2</v>
      </c>
      <c r="F50" s="43">
        <v>1</v>
      </c>
      <c r="G50" s="43">
        <v>0</v>
      </c>
      <c r="H50" s="43">
        <v>3</v>
      </c>
      <c r="I50" s="43">
        <v>2</v>
      </c>
      <c r="J50" s="43">
        <v>0</v>
      </c>
      <c r="K50" s="43">
        <v>0</v>
      </c>
      <c r="L50" s="43">
        <v>1</v>
      </c>
      <c r="M50" s="43">
        <v>1</v>
      </c>
      <c r="N50" s="43">
        <v>0</v>
      </c>
      <c r="O50" s="43">
        <v>0</v>
      </c>
      <c r="P50" s="43">
        <v>0</v>
      </c>
      <c r="Q50" s="43">
        <v>0</v>
      </c>
      <c r="R50" s="43">
        <v>1</v>
      </c>
      <c r="S50" s="43">
        <v>0</v>
      </c>
      <c r="T50" s="43">
        <v>0</v>
      </c>
      <c r="U50" s="43">
        <v>0</v>
      </c>
    </row>
    <row r="51" spans="1:21" ht="12" customHeight="1" collapsed="1" x14ac:dyDescent="0.25">
      <c r="A51" s="17" t="s">
        <v>43</v>
      </c>
      <c r="B51" s="18">
        <v>165</v>
      </c>
      <c r="C51" s="40">
        <v>2</v>
      </c>
      <c r="D51" s="40">
        <v>0</v>
      </c>
      <c r="E51" s="40">
        <v>28</v>
      </c>
      <c r="F51" s="40">
        <v>0</v>
      </c>
      <c r="G51" s="40">
        <v>2</v>
      </c>
      <c r="H51" s="40">
        <v>22</v>
      </c>
      <c r="I51" s="40">
        <v>52</v>
      </c>
      <c r="J51" s="40">
        <v>9</v>
      </c>
      <c r="K51" s="40">
        <v>16</v>
      </c>
      <c r="L51" s="40">
        <v>3</v>
      </c>
      <c r="M51" s="40">
        <v>1</v>
      </c>
      <c r="N51" s="40">
        <v>7</v>
      </c>
      <c r="O51" s="40">
        <v>11</v>
      </c>
      <c r="P51" s="40">
        <v>5</v>
      </c>
      <c r="Q51" s="40">
        <v>0</v>
      </c>
      <c r="R51" s="40">
        <v>3</v>
      </c>
      <c r="S51" s="40">
        <v>0</v>
      </c>
      <c r="T51" s="40">
        <v>3</v>
      </c>
      <c r="U51" s="40">
        <v>1</v>
      </c>
    </row>
    <row r="52" spans="1:21" ht="12" hidden="1" customHeight="1" outlineLevel="1" x14ac:dyDescent="0.25">
      <c r="A52" s="13" t="s">
        <v>154</v>
      </c>
      <c r="B52" s="19">
        <v>43</v>
      </c>
      <c r="C52" s="41">
        <v>0</v>
      </c>
      <c r="D52" s="41">
        <v>0</v>
      </c>
      <c r="E52" s="41">
        <v>11</v>
      </c>
      <c r="F52" s="41">
        <v>0</v>
      </c>
      <c r="G52" s="41">
        <v>0</v>
      </c>
      <c r="H52" s="41">
        <v>5</v>
      </c>
      <c r="I52" s="41">
        <v>15</v>
      </c>
      <c r="J52" s="41">
        <v>0</v>
      </c>
      <c r="K52" s="41">
        <v>5</v>
      </c>
      <c r="L52" s="41">
        <v>0</v>
      </c>
      <c r="M52" s="41">
        <v>0</v>
      </c>
      <c r="N52" s="41">
        <v>2</v>
      </c>
      <c r="O52" s="41">
        <v>0</v>
      </c>
      <c r="P52" s="41">
        <v>1</v>
      </c>
      <c r="Q52" s="41">
        <v>0</v>
      </c>
      <c r="R52" s="41">
        <v>2</v>
      </c>
      <c r="S52" s="41">
        <v>0</v>
      </c>
      <c r="T52" s="41">
        <v>2</v>
      </c>
      <c r="U52" s="41">
        <v>0</v>
      </c>
    </row>
    <row r="53" spans="1:21" ht="12" hidden="1" customHeight="1" outlineLevel="1" x14ac:dyDescent="0.25">
      <c r="A53" s="15" t="s">
        <v>155</v>
      </c>
      <c r="B53" s="16">
        <v>10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9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1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</row>
    <row r="54" spans="1:21" ht="12" hidden="1" customHeight="1" outlineLevel="1" x14ac:dyDescent="0.25">
      <c r="A54" s="13" t="s">
        <v>156</v>
      </c>
      <c r="B54" s="19">
        <v>112</v>
      </c>
      <c r="C54" s="41">
        <v>2</v>
      </c>
      <c r="D54" s="41">
        <v>0</v>
      </c>
      <c r="E54" s="41">
        <v>17</v>
      </c>
      <c r="F54" s="41">
        <v>0</v>
      </c>
      <c r="G54" s="41">
        <v>2</v>
      </c>
      <c r="H54" s="41">
        <v>17</v>
      </c>
      <c r="I54" s="41">
        <v>28</v>
      </c>
      <c r="J54" s="41">
        <v>9</v>
      </c>
      <c r="K54" s="41">
        <v>11</v>
      </c>
      <c r="L54" s="41">
        <v>3</v>
      </c>
      <c r="M54" s="41">
        <v>1</v>
      </c>
      <c r="N54" s="41">
        <v>5</v>
      </c>
      <c r="O54" s="41">
        <v>11</v>
      </c>
      <c r="P54" s="41">
        <v>3</v>
      </c>
      <c r="Q54" s="41">
        <v>0</v>
      </c>
      <c r="R54" s="41">
        <v>1</v>
      </c>
      <c r="S54" s="41">
        <v>0</v>
      </c>
      <c r="T54" s="41">
        <v>1</v>
      </c>
      <c r="U54" s="41">
        <v>1</v>
      </c>
    </row>
    <row r="55" spans="1:21" ht="12" customHeight="1" collapsed="1" x14ac:dyDescent="0.25">
      <c r="A55" s="11" t="s">
        <v>44</v>
      </c>
      <c r="B55" s="12">
        <v>20</v>
      </c>
      <c r="C55" s="37">
        <v>0</v>
      </c>
      <c r="D55" s="37">
        <v>0</v>
      </c>
      <c r="E55" s="37">
        <v>2</v>
      </c>
      <c r="F55" s="37">
        <v>0</v>
      </c>
      <c r="G55" s="37">
        <v>0</v>
      </c>
      <c r="H55" s="37">
        <v>2</v>
      </c>
      <c r="I55" s="37">
        <v>4</v>
      </c>
      <c r="J55" s="37">
        <v>2</v>
      </c>
      <c r="K55" s="37">
        <v>4</v>
      </c>
      <c r="L55" s="37">
        <v>0</v>
      </c>
      <c r="M55" s="37">
        <v>0</v>
      </c>
      <c r="N55" s="37">
        <v>2</v>
      </c>
      <c r="O55" s="37">
        <v>1</v>
      </c>
      <c r="P55" s="37">
        <v>0</v>
      </c>
      <c r="Q55" s="37">
        <v>0</v>
      </c>
      <c r="R55" s="37">
        <v>1</v>
      </c>
      <c r="S55" s="37">
        <v>0</v>
      </c>
      <c r="T55" s="37">
        <v>1</v>
      </c>
      <c r="U55" s="37">
        <v>1</v>
      </c>
    </row>
    <row r="56" spans="1:21" ht="12" hidden="1" customHeight="1" outlineLevel="1" x14ac:dyDescent="0.25">
      <c r="A56" s="13" t="s">
        <v>45</v>
      </c>
      <c r="B56" s="14">
        <v>11</v>
      </c>
      <c r="C56" s="38">
        <v>0</v>
      </c>
      <c r="D56" s="38">
        <v>0</v>
      </c>
      <c r="E56" s="38">
        <v>1</v>
      </c>
      <c r="F56" s="38">
        <v>0</v>
      </c>
      <c r="G56" s="38">
        <v>0</v>
      </c>
      <c r="H56" s="38">
        <v>1</v>
      </c>
      <c r="I56" s="38">
        <v>1</v>
      </c>
      <c r="J56" s="38">
        <v>2</v>
      </c>
      <c r="K56" s="38">
        <v>3</v>
      </c>
      <c r="L56" s="38">
        <v>0</v>
      </c>
      <c r="M56" s="38">
        <v>0</v>
      </c>
      <c r="N56" s="38">
        <v>1</v>
      </c>
      <c r="O56" s="38">
        <v>0</v>
      </c>
      <c r="P56" s="38">
        <v>0</v>
      </c>
      <c r="Q56" s="38">
        <v>0</v>
      </c>
      <c r="R56" s="38">
        <v>1</v>
      </c>
      <c r="S56" s="38">
        <v>0</v>
      </c>
      <c r="T56" s="38">
        <v>0</v>
      </c>
      <c r="U56" s="38">
        <v>1</v>
      </c>
    </row>
    <row r="57" spans="1:21" ht="12" hidden="1" customHeight="1" outlineLevel="1" x14ac:dyDescent="0.25">
      <c r="A57" s="15" t="s">
        <v>46</v>
      </c>
      <c r="B57" s="16">
        <v>9</v>
      </c>
      <c r="C57" s="43">
        <v>0</v>
      </c>
      <c r="D57" s="43">
        <v>0</v>
      </c>
      <c r="E57" s="43">
        <v>1</v>
      </c>
      <c r="F57" s="43">
        <v>0</v>
      </c>
      <c r="G57" s="43">
        <v>0</v>
      </c>
      <c r="H57" s="43">
        <v>1</v>
      </c>
      <c r="I57" s="43">
        <v>3</v>
      </c>
      <c r="J57" s="43">
        <v>0</v>
      </c>
      <c r="K57" s="43">
        <v>1</v>
      </c>
      <c r="L57" s="43">
        <v>0</v>
      </c>
      <c r="M57" s="43">
        <v>0</v>
      </c>
      <c r="N57" s="43">
        <v>1</v>
      </c>
      <c r="O57" s="43">
        <v>1</v>
      </c>
      <c r="P57" s="43">
        <v>0</v>
      </c>
      <c r="Q57" s="43">
        <v>0</v>
      </c>
      <c r="R57" s="43">
        <v>0</v>
      </c>
      <c r="S57" s="43">
        <v>0</v>
      </c>
      <c r="T57" s="43">
        <v>1</v>
      </c>
      <c r="U57" s="43">
        <v>0</v>
      </c>
    </row>
    <row r="58" spans="1:21" ht="12" customHeight="1" collapsed="1" x14ac:dyDescent="0.25">
      <c r="A58" s="17" t="s">
        <v>47</v>
      </c>
      <c r="B58" s="18">
        <v>71</v>
      </c>
      <c r="C58" s="40">
        <v>3</v>
      </c>
      <c r="D58" s="40">
        <v>0</v>
      </c>
      <c r="E58" s="40">
        <v>12</v>
      </c>
      <c r="F58" s="40">
        <v>0</v>
      </c>
      <c r="G58" s="40">
        <v>1</v>
      </c>
      <c r="H58" s="40">
        <v>9</v>
      </c>
      <c r="I58" s="40">
        <v>16</v>
      </c>
      <c r="J58" s="40">
        <v>4</v>
      </c>
      <c r="K58" s="40">
        <v>7</v>
      </c>
      <c r="L58" s="40">
        <v>6</v>
      </c>
      <c r="M58" s="40">
        <v>0</v>
      </c>
      <c r="N58" s="40">
        <v>0</v>
      </c>
      <c r="O58" s="40">
        <v>5</v>
      </c>
      <c r="P58" s="40">
        <v>2</v>
      </c>
      <c r="Q58" s="40">
        <v>0</v>
      </c>
      <c r="R58" s="40">
        <v>1</v>
      </c>
      <c r="S58" s="40">
        <v>2</v>
      </c>
      <c r="T58" s="40">
        <v>1</v>
      </c>
      <c r="U58" s="40">
        <v>2</v>
      </c>
    </row>
    <row r="59" spans="1:21" ht="12" hidden="1" customHeight="1" outlineLevel="1" x14ac:dyDescent="0.25">
      <c r="A59" s="13" t="s">
        <v>149</v>
      </c>
      <c r="B59" s="19">
        <v>26</v>
      </c>
      <c r="C59" s="41">
        <v>0</v>
      </c>
      <c r="D59" s="41">
        <v>0</v>
      </c>
      <c r="E59" s="41">
        <v>3</v>
      </c>
      <c r="F59" s="41">
        <v>0</v>
      </c>
      <c r="G59" s="41">
        <v>1</v>
      </c>
      <c r="H59" s="41">
        <v>5</v>
      </c>
      <c r="I59" s="41">
        <v>4</v>
      </c>
      <c r="J59" s="41">
        <v>2</v>
      </c>
      <c r="K59" s="41">
        <v>2</v>
      </c>
      <c r="L59" s="41">
        <v>5</v>
      </c>
      <c r="M59" s="41">
        <v>0</v>
      </c>
      <c r="N59" s="41">
        <v>0</v>
      </c>
      <c r="O59" s="41">
        <v>0</v>
      </c>
      <c r="P59" s="41">
        <v>2</v>
      </c>
      <c r="Q59" s="41">
        <v>0</v>
      </c>
      <c r="R59" s="41">
        <v>1</v>
      </c>
      <c r="S59" s="41">
        <v>0</v>
      </c>
      <c r="T59" s="41">
        <v>1</v>
      </c>
      <c r="U59" s="41">
        <v>0</v>
      </c>
    </row>
    <row r="60" spans="1:21" ht="12" hidden="1" customHeight="1" outlineLevel="1" x14ac:dyDescent="0.25">
      <c r="A60" s="15" t="s">
        <v>48</v>
      </c>
      <c r="B60" s="16">
        <v>9</v>
      </c>
      <c r="C60" s="43">
        <v>2</v>
      </c>
      <c r="D60" s="43">
        <v>0</v>
      </c>
      <c r="E60" s="43">
        <v>2</v>
      </c>
      <c r="F60" s="43">
        <v>0</v>
      </c>
      <c r="G60" s="43">
        <v>0</v>
      </c>
      <c r="H60" s="43">
        <v>2</v>
      </c>
      <c r="I60" s="43">
        <v>1</v>
      </c>
      <c r="J60" s="43">
        <v>0</v>
      </c>
      <c r="K60" s="43">
        <v>2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</row>
    <row r="61" spans="1:21" ht="12" hidden="1" customHeight="1" outlineLevel="1" x14ac:dyDescent="0.25">
      <c r="A61" s="13" t="s">
        <v>49</v>
      </c>
      <c r="B61" s="14">
        <v>4</v>
      </c>
      <c r="C61" s="38">
        <v>0</v>
      </c>
      <c r="D61" s="38">
        <v>0</v>
      </c>
      <c r="E61" s="38">
        <v>1</v>
      </c>
      <c r="F61" s="38">
        <v>0</v>
      </c>
      <c r="G61" s="38">
        <v>0</v>
      </c>
      <c r="H61" s="38">
        <v>0</v>
      </c>
      <c r="I61" s="38">
        <v>1</v>
      </c>
      <c r="J61" s="38">
        <v>1</v>
      </c>
      <c r="K61" s="38">
        <v>0</v>
      </c>
      <c r="L61" s="38">
        <v>0</v>
      </c>
      <c r="M61" s="38">
        <v>0</v>
      </c>
      <c r="N61" s="38">
        <v>0</v>
      </c>
      <c r="O61" s="38">
        <v>1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50</v>
      </c>
      <c r="B62" s="22">
        <v>32</v>
      </c>
      <c r="C62" s="43">
        <v>1</v>
      </c>
      <c r="D62" s="43">
        <v>0</v>
      </c>
      <c r="E62" s="43">
        <v>6</v>
      </c>
      <c r="F62" s="43">
        <v>0</v>
      </c>
      <c r="G62" s="43">
        <v>0</v>
      </c>
      <c r="H62" s="43">
        <v>2</v>
      </c>
      <c r="I62" s="43">
        <v>10</v>
      </c>
      <c r="J62" s="43">
        <v>1</v>
      </c>
      <c r="K62" s="43">
        <v>3</v>
      </c>
      <c r="L62" s="43">
        <v>1</v>
      </c>
      <c r="M62" s="43">
        <v>0</v>
      </c>
      <c r="N62" s="43">
        <v>0</v>
      </c>
      <c r="O62" s="43">
        <v>4</v>
      </c>
      <c r="P62" s="43">
        <v>0</v>
      </c>
      <c r="Q62" s="43">
        <v>0</v>
      </c>
      <c r="R62" s="43">
        <v>0</v>
      </c>
      <c r="S62" s="43">
        <v>2</v>
      </c>
      <c r="T62" s="43">
        <v>0</v>
      </c>
      <c r="U62" s="43">
        <v>2</v>
      </c>
    </row>
    <row r="63" spans="1:21" ht="12" customHeight="1" x14ac:dyDescent="0.25">
      <c r="A63" s="11" t="s">
        <v>150</v>
      </c>
      <c r="B63" s="20">
        <v>183</v>
      </c>
      <c r="C63" s="37">
        <v>0</v>
      </c>
      <c r="D63" s="37">
        <v>0</v>
      </c>
      <c r="E63" s="37">
        <v>16</v>
      </c>
      <c r="F63" s="37">
        <v>0</v>
      </c>
      <c r="G63" s="37">
        <v>0</v>
      </c>
      <c r="H63" s="37">
        <v>21</v>
      </c>
      <c r="I63" s="37">
        <v>58</v>
      </c>
      <c r="J63" s="37">
        <v>1</v>
      </c>
      <c r="K63" s="37">
        <v>16</v>
      </c>
      <c r="L63" s="37">
        <v>14</v>
      </c>
      <c r="M63" s="37">
        <v>2</v>
      </c>
      <c r="N63" s="37">
        <v>6</v>
      </c>
      <c r="O63" s="37">
        <v>15</v>
      </c>
      <c r="P63" s="37">
        <v>13</v>
      </c>
      <c r="Q63" s="37">
        <v>0</v>
      </c>
      <c r="R63" s="37">
        <v>6</v>
      </c>
      <c r="S63" s="37">
        <v>3</v>
      </c>
      <c r="T63" s="37">
        <v>1</v>
      </c>
      <c r="U63" s="37">
        <v>11</v>
      </c>
    </row>
    <row r="64" spans="1:21" ht="12" customHeight="1" x14ac:dyDescent="0.25">
      <c r="A64" s="17" t="s">
        <v>151</v>
      </c>
      <c r="B64" s="21">
        <v>46</v>
      </c>
      <c r="C64" s="40">
        <v>0</v>
      </c>
      <c r="D64" s="40">
        <v>0</v>
      </c>
      <c r="E64" s="40">
        <v>5</v>
      </c>
      <c r="F64" s="40">
        <v>0</v>
      </c>
      <c r="G64" s="40">
        <v>0</v>
      </c>
      <c r="H64" s="40">
        <v>10</v>
      </c>
      <c r="I64" s="40">
        <v>13</v>
      </c>
      <c r="J64" s="40">
        <v>5</v>
      </c>
      <c r="K64" s="40">
        <v>3</v>
      </c>
      <c r="L64" s="40">
        <v>4</v>
      </c>
      <c r="M64" s="40">
        <v>0</v>
      </c>
      <c r="N64" s="40">
        <v>2</v>
      </c>
      <c r="O64" s="40">
        <v>1</v>
      </c>
      <c r="P64" s="40">
        <v>2</v>
      </c>
      <c r="Q64" s="40">
        <v>0</v>
      </c>
      <c r="R64" s="40">
        <v>1</v>
      </c>
      <c r="S64" s="40">
        <v>0</v>
      </c>
      <c r="T64" s="40">
        <v>0</v>
      </c>
      <c r="U64" s="40">
        <v>0</v>
      </c>
    </row>
    <row r="65" spans="1:21" ht="12" customHeight="1" x14ac:dyDescent="0.25">
      <c r="A65" s="11" t="s">
        <v>152</v>
      </c>
      <c r="B65" s="12">
        <v>7</v>
      </c>
      <c r="C65" s="37">
        <v>0</v>
      </c>
      <c r="D65" s="37">
        <v>0</v>
      </c>
      <c r="E65" s="37">
        <v>3</v>
      </c>
      <c r="F65" s="37">
        <v>0</v>
      </c>
      <c r="G65" s="37">
        <v>0</v>
      </c>
      <c r="H65" s="37">
        <v>2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1</v>
      </c>
      <c r="O65" s="37">
        <v>1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collapsed="1" x14ac:dyDescent="0.25">
      <c r="A66" s="17" t="s">
        <v>51</v>
      </c>
      <c r="B66" s="18">
        <v>62</v>
      </c>
      <c r="C66" s="40">
        <v>0</v>
      </c>
      <c r="D66" s="40">
        <v>0</v>
      </c>
      <c r="E66" s="40">
        <v>10</v>
      </c>
      <c r="F66" s="40">
        <v>1</v>
      </c>
      <c r="G66" s="40">
        <v>0</v>
      </c>
      <c r="H66" s="40">
        <v>14</v>
      </c>
      <c r="I66" s="40">
        <v>11</v>
      </c>
      <c r="J66" s="40">
        <v>1</v>
      </c>
      <c r="K66" s="40">
        <v>8</v>
      </c>
      <c r="L66" s="40">
        <v>1</v>
      </c>
      <c r="M66" s="40">
        <v>1</v>
      </c>
      <c r="N66" s="40">
        <v>1</v>
      </c>
      <c r="O66" s="40">
        <v>5</v>
      </c>
      <c r="P66" s="40">
        <v>5</v>
      </c>
      <c r="Q66" s="40">
        <v>0</v>
      </c>
      <c r="R66" s="40">
        <v>2</v>
      </c>
      <c r="S66" s="40">
        <v>1</v>
      </c>
      <c r="T66" s="40">
        <v>1</v>
      </c>
      <c r="U66" s="40">
        <v>0</v>
      </c>
    </row>
    <row r="67" spans="1:21" ht="12" hidden="1" customHeight="1" outlineLevel="1" x14ac:dyDescent="0.25">
      <c r="A67" s="13" t="s">
        <v>52</v>
      </c>
      <c r="B67" s="19">
        <v>11</v>
      </c>
      <c r="C67" s="38">
        <v>0</v>
      </c>
      <c r="D67" s="38">
        <v>0</v>
      </c>
      <c r="E67" s="38">
        <v>1</v>
      </c>
      <c r="F67" s="38">
        <v>1</v>
      </c>
      <c r="G67" s="38">
        <v>0</v>
      </c>
      <c r="H67" s="38">
        <v>2</v>
      </c>
      <c r="I67" s="38">
        <v>2</v>
      </c>
      <c r="J67" s="38">
        <v>1</v>
      </c>
      <c r="K67" s="38">
        <v>1</v>
      </c>
      <c r="L67" s="38">
        <v>0</v>
      </c>
      <c r="M67" s="38">
        <v>1</v>
      </c>
      <c r="N67" s="38">
        <v>0</v>
      </c>
      <c r="O67" s="38">
        <v>1</v>
      </c>
      <c r="P67" s="38">
        <v>1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</row>
    <row r="68" spans="1:21" ht="12" hidden="1" customHeight="1" outlineLevel="1" x14ac:dyDescent="0.25">
      <c r="A68" s="15" t="s">
        <v>53</v>
      </c>
      <c r="B68" s="22">
        <v>29</v>
      </c>
      <c r="C68" s="43">
        <v>0</v>
      </c>
      <c r="D68" s="43">
        <v>0</v>
      </c>
      <c r="E68" s="43">
        <v>4</v>
      </c>
      <c r="F68" s="43">
        <v>0</v>
      </c>
      <c r="G68" s="43">
        <v>0</v>
      </c>
      <c r="H68" s="43">
        <v>8</v>
      </c>
      <c r="I68" s="43">
        <v>6</v>
      </c>
      <c r="J68" s="43">
        <v>0</v>
      </c>
      <c r="K68" s="43">
        <v>3</v>
      </c>
      <c r="L68" s="43">
        <v>1</v>
      </c>
      <c r="M68" s="43">
        <v>0</v>
      </c>
      <c r="N68" s="43">
        <v>0</v>
      </c>
      <c r="O68" s="43">
        <v>2</v>
      </c>
      <c r="P68" s="43">
        <v>2</v>
      </c>
      <c r="Q68" s="43">
        <v>0</v>
      </c>
      <c r="R68" s="43">
        <v>1</v>
      </c>
      <c r="S68" s="43">
        <v>1</v>
      </c>
      <c r="T68" s="43">
        <v>1</v>
      </c>
      <c r="U68" s="43">
        <v>0</v>
      </c>
    </row>
    <row r="69" spans="1:21" ht="12" hidden="1" customHeight="1" outlineLevel="1" x14ac:dyDescent="0.25">
      <c r="A69" s="13" t="s">
        <v>54</v>
      </c>
      <c r="B69" s="19">
        <v>22</v>
      </c>
      <c r="C69" s="41">
        <v>0</v>
      </c>
      <c r="D69" s="41">
        <v>0</v>
      </c>
      <c r="E69" s="41">
        <v>5</v>
      </c>
      <c r="F69" s="41">
        <v>0</v>
      </c>
      <c r="G69" s="41">
        <v>0</v>
      </c>
      <c r="H69" s="41">
        <v>4</v>
      </c>
      <c r="I69" s="41">
        <v>3</v>
      </c>
      <c r="J69" s="41">
        <v>0</v>
      </c>
      <c r="K69" s="41">
        <v>4</v>
      </c>
      <c r="L69" s="41">
        <v>0</v>
      </c>
      <c r="M69" s="41">
        <v>0</v>
      </c>
      <c r="N69" s="41">
        <v>1</v>
      </c>
      <c r="O69" s="41">
        <v>2</v>
      </c>
      <c r="P69" s="41">
        <v>2</v>
      </c>
      <c r="Q69" s="41">
        <v>0</v>
      </c>
      <c r="R69" s="41">
        <v>1</v>
      </c>
      <c r="S69" s="41">
        <v>0</v>
      </c>
      <c r="T69" s="41">
        <v>0</v>
      </c>
      <c r="U69" s="41">
        <v>0</v>
      </c>
    </row>
    <row r="70" spans="1:21" ht="12" customHeight="1" x14ac:dyDescent="0.25">
      <c r="A70" s="11" t="s">
        <v>153</v>
      </c>
      <c r="B70" s="12">
        <v>5</v>
      </c>
      <c r="C70" s="37">
        <v>0</v>
      </c>
      <c r="D70" s="37">
        <v>0</v>
      </c>
      <c r="E70" s="37">
        <v>1</v>
      </c>
      <c r="F70" s="37">
        <v>0</v>
      </c>
      <c r="G70" s="37">
        <v>0</v>
      </c>
      <c r="H70" s="37">
        <v>1</v>
      </c>
      <c r="I70" s="37">
        <v>2</v>
      </c>
      <c r="J70" s="37">
        <v>1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55</v>
      </c>
      <c r="B71" s="21">
        <v>3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1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1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1</v>
      </c>
    </row>
    <row r="72" spans="1:21" ht="12" hidden="1" customHeight="1" outlineLevel="1" x14ac:dyDescent="0.25">
      <c r="A72" s="13" t="s">
        <v>56</v>
      </c>
      <c r="B72" s="14" t="e">
        <f t="shared" ref="B72:B73" si="0">SUM(C72:U72)</f>
        <v>#REF!</v>
      </c>
      <c r="C72" s="38" t="e">
        <f>COUNTIF(#REF!,CONCATENATE($A$1,"_EM_",$A72,"_",C$9))</f>
        <v>#REF!</v>
      </c>
      <c r="D72" s="38" t="e">
        <f>COUNTIF(#REF!,CONCATENATE($A$1,"_EM_",$A72,"_",D$9))</f>
        <v>#REF!</v>
      </c>
      <c r="E72" s="38" t="e">
        <f>COUNTIF(#REF!,CONCATENATE($A$1,"_EM_",$A72,"_",E$9))</f>
        <v>#REF!</v>
      </c>
      <c r="F72" s="38" t="e">
        <f>COUNTIF(#REF!,CONCATENATE($A$1,"_EM_",$A72,"_",F$9))</f>
        <v>#REF!</v>
      </c>
      <c r="G72" s="38" t="e">
        <f>COUNTIF(#REF!,CONCATENATE($A$1,"_EM_",$A72,"_",G$9))</f>
        <v>#REF!</v>
      </c>
      <c r="H72" s="38" t="e">
        <f>COUNTIF(#REF!,CONCATENATE($A$1,"_EM_",$A72,"_",H$9))</f>
        <v>#REF!</v>
      </c>
      <c r="I72" s="38" t="e">
        <f>COUNTIF(#REF!,CONCATENATE($A$1,"_EM_",$A72,"_",I$9))</f>
        <v>#REF!</v>
      </c>
      <c r="J72" s="38" t="e">
        <f>COUNTIF(#REF!,CONCATENATE($A$1,"_EM_",$A72,"_",J$9))</f>
        <v>#REF!</v>
      </c>
      <c r="K72" s="38" t="e">
        <f>COUNTIF(#REF!,CONCATENATE($A$1,"_EM_",$A72,"_",K$9))</f>
        <v>#REF!</v>
      </c>
      <c r="L72" s="38" t="e">
        <f>COUNTIF(#REF!,CONCATENATE($A$1,"_EM_",$A72,"_",L$9))</f>
        <v>#REF!</v>
      </c>
      <c r="M72" s="38" t="e">
        <f>COUNTIF(#REF!,CONCATENATE($A$1,"_EM_",$A72,"_",M$9))</f>
        <v>#REF!</v>
      </c>
      <c r="N72" s="38" t="e">
        <f>COUNTIF(#REF!,CONCATENATE($A$1,"_EM_",$A72,"_",N$9))</f>
        <v>#REF!</v>
      </c>
      <c r="O72" s="38" t="e">
        <f>COUNTIF(#REF!,CONCATENATE($A$1,"_EM_",$A72,"_",O$9))</f>
        <v>#REF!</v>
      </c>
      <c r="P72" s="38" t="e">
        <f>COUNTIF(#REF!,CONCATENATE($A$1,"_EM_",$A72,"_",P$9))</f>
        <v>#REF!</v>
      </c>
      <c r="Q72" s="38" t="e">
        <f>COUNTIF(#REF!,CONCATENATE($A$1,"_EM_",$A72,"_",Q$9))</f>
        <v>#REF!</v>
      </c>
      <c r="R72" s="38" t="e">
        <f>COUNTIF(#REF!,CONCATENATE($A$1,"_EM_",$A72,"_",R$9))</f>
        <v>#REF!</v>
      </c>
      <c r="S72" s="38" t="e">
        <f>COUNTIF(#REF!,CONCATENATE($A$1,"_EM_",$A72,"_",S$9))</f>
        <v>#REF!</v>
      </c>
      <c r="T72" s="38" t="e">
        <f>COUNTIF(#REF!,CONCATENATE($A$1,"_EM_",$A72,"_",T$9))</f>
        <v>#REF!</v>
      </c>
      <c r="U72" s="38" t="e">
        <f>COUNTIF(#REF!,CONCATENATE($A$1,"_EM_",$A72,"_",U$9))</f>
        <v>#REF!</v>
      </c>
    </row>
    <row r="73" spans="1:21" ht="12" hidden="1" customHeight="1" outlineLevel="1" x14ac:dyDescent="0.25">
      <c r="A73" s="15" t="s">
        <v>57</v>
      </c>
      <c r="B73" s="16" t="e">
        <f t="shared" si="0"/>
        <v>#REF!</v>
      </c>
      <c r="C73" s="39" t="e">
        <f>COUNTIF(#REF!,CONCATENATE($A$1,"_EM_",$A73,"_",C$9))</f>
        <v>#REF!</v>
      </c>
      <c r="D73" s="39" t="e">
        <f>COUNTIF(#REF!,CONCATENATE($A$1,"_EM_",$A73,"_",D$9))</f>
        <v>#REF!</v>
      </c>
      <c r="E73" s="39" t="e">
        <f>COUNTIF(#REF!,CONCATENATE($A$1,"_EM_",$A73,"_",E$9))</f>
        <v>#REF!</v>
      </c>
      <c r="F73" s="39" t="e">
        <f>COUNTIF(#REF!,CONCATENATE($A$1,"_EM_",$A73,"_",F$9))</f>
        <v>#REF!</v>
      </c>
      <c r="G73" s="39" t="e">
        <f>COUNTIF(#REF!,CONCATENATE($A$1,"_EM_",$A73,"_",G$9))</f>
        <v>#REF!</v>
      </c>
      <c r="H73" s="39" t="e">
        <f>COUNTIF(#REF!,CONCATENATE($A$1,"_EM_",$A73,"_",H$9))</f>
        <v>#REF!</v>
      </c>
      <c r="I73" s="39" t="e">
        <f>COUNTIF(#REF!,CONCATENATE($A$1,"_EM_",$A73,"_",I$9))</f>
        <v>#REF!</v>
      </c>
      <c r="J73" s="39" t="e">
        <f>COUNTIF(#REF!,CONCATENATE($A$1,"_EM_",$A73,"_",J$9))</f>
        <v>#REF!</v>
      </c>
      <c r="K73" s="39" t="e">
        <f>COUNTIF(#REF!,CONCATENATE($A$1,"_EM_",$A73,"_",K$9))</f>
        <v>#REF!</v>
      </c>
      <c r="L73" s="39" t="e">
        <f>COUNTIF(#REF!,CONCATENATE($A$1,"_EM_",$A73,"_",L$9))</f>
        <v>#REF!</v>
      </c>
      <c r="M73" s="39" t="e">
        <f>COUNTIF(#REF!,CONCATENATE($A$1,"_EM_",$A73,"_",M$9))</f>
        <v>#REF!</v>
      </c>
      <c r="N73" s="39" t="e">
        <f>COUNTIF(#REF!,CONCATENATE($A$1,"_EM_",$A73,"_",N$9))</f>
        <v>#REF!</v>
      </c>
      <c r="O73" s="39" t="e">
        <f>COUNTIF(#REF!,CONCATENATE($A$1,"_EM_",$A73,"_",O$9))</f>
        <v>#REF!</v>
      </c>
      <c r="P73" s="39" t="e">
        <f>COUNTIF(#REF!,CONCATENATE($A$1,"_EM_",$A73,"_",P$9))</f>
        <v>#REF!</v>
      </c>
      <c r="Q73" s="39" t="e">
        <f>COUNTIF(#REF!,CONCATENATE($A$1,"_EM_",$A73,"_",Q$9))</f>
        <v>#REF!</v>
      </c>
      <c r="R73" s="39" t="e">
        <f>COUNTIF(#REF!,CONCATENATE($A$1,"_EM_",$A73,"_",R$9))</f>
        <v>#REF!</v>
      </c>
      <c r="S73" s="39" t="e">
        <f>COUNTIF(#REF!,CONCATENATE($A$1,"_EM_",$A73,"_",S$9))</f>
        <v>#REF!</v>
      </c>
      <c r="T73" s="39" t="e">
        <f>COUNTIF(#REF!,CONCATENATE($A$1,"_EM_",$A73,"_",T$9))</f>
        <v>#REF!</v>
      </c>
      <c r="U73" s="39" t="e">
        <f>COUNTIF(#REF!,CONCATENATE($A$1,"_EM_",$A73,"_",U$9))</f>
        <v>#REF!</v>
      </c>
    </row>
    <row r="75" spans="1:21" x14ac:dyDescent="0.25">
      <c r="A75" s="46" t="s">
        <v>135</v>
      </c>
      <c r="B75" s="47" t="s">
        <v>110</v>
      </c>
    </row>
    <row r="76" spans="1:21" x14ac:dyDescent="0.25">
      <c r="A76" s="46" t="s">
        <v>116</v>
      </c>
      <c r="B76" s="47" t="s">
        <v>111</v>
      </c>
    </row>
    <row r="77" spans="1:21" x14ac:dyDescent="0.25">
      <c r="A77" s="46" t="s">
        <v>117</v>
      </c>
      <c r="B77" s="47" t="s">
        <v>112</v>
      </c>
    </row>
    <row r="78" spans="1:21" x14ac:dyDescent="0.25">
      <c r="A78" s="46" t="s">
        <v>118</v>
      </c>
      <c r="B78" s="47" t="s">
        <v>113</v>
      </c>
    </row>
    <row r="79" spans="1:21" x14ac:dyDescent="0.25">
      <c r="A79" s="46" t="s">
        <v>119</v>
      </c>
      <c r="B79" s="47" t="s">
        <v>114</v>
      </c>
    </row>
    <row r="80" spans="1:21" x14ac:dyDescent="0.25">
      <c r="A80" s="46" t="s">
        <v>120</v>
      </c>
      <c r="B80" s="47" t="s">
        <v>115</v>
      </c>
    </row>
    <row r="81" spans="1:2" x14ac:dyDescent="0.25">
      <c r="A81" s="46" t="s">
        <v>121</v>
      </c>
      <c r="B81" s="47" t="s">
        <v>105</v>
      </c>
    </row>
    <row r="82" spans="1:2" x14ac:dyDescent="0.25">
      <c r="A82" s="46" t="s">
        <v>122</v>
      </c>
      <c r="B82" s="47" t="s">
        <v>106</v>
      </c>
    </row>
    <row r="83" spans="1:2" x14ac:dyDescent="0.25">
      <c r="A83" s="46" t="s">
        <v>123</v>
      </c>
      <c r="B83" s="47" t="s">
        <v>107</v>
      </c>
    </row>
    <row r="84" spans="1:2" x14ac:dyDescent="0.25">
      <c r="A84" s="46" t="s">
        <v>124</v>
      </c>
      <c r="B84" s="47" t="s">
        <v>108</v>
      </c>
    </row>
    <row r="85" spans="1:2" x14ac:dyDescent="0.25">
      <c r="A85" s="46" t="s">
        <v>125</v>
      </c>
      <c r="B85" s="47" t="s">
        <v>109</v>
      </c>
    </row>
    <row r="86" spans="1:2" x14ac:dyDescent="0.25">
      <c r="A86" s="46" t="s">
        <v>126</v>
      </c>
      <c r="B86" s="47" t="s">
        <v>97</v>
      </c>
    </row>
    <row r="87" spans="1:2" x14ac:dyDescent="0.25">
      <c r="A87" s="46" t="s">
        <v>127</v>
      </c>
      <c r="B87" s="47" t="s">
        <v>98</v>
      </c>
    </row>
    <row r="88" spans="1:2" x14ac:dyDescent="0.25">
      <c r="A88" s="46" t="s">
        <v>128</v>
      </c>
      <c r="B88" s="47" t="s">
        <v>99</v>
      </c>
    </row>
    <row r="89" spans="1:2" x14ac:dyDescent="0.25">
      <c r="A89" s="46" t="s">
        <v>129</v>
      </c>
      <c r="B89" s="47" t="s">
        <v>100</v>
      </c>
    </row>
    <row r="90" spans="1:2" x14ac:dyDescent="0.25">
      <c r="A90" s="46" t="s">
        <v>130</v>
      </c>
      <c r="B90" s="47" t="s">
        <v>101</v>
      </c>
    </row>
    <row r="91" spans="1:2" x14ac:dyDescent="0.25">
      <c r="A91" s="46" t="s">
        <v>131</v>
      </c>
      <c r="B91" s="47" t="s">
        <v>102</v>
      </c>
    </row>
    <row r="92" spans="1:2" x14ac:dyDescent="0.25">
      <c r="A92" s="46" t="s">
        <v>132</v>
      </c>
      <c r="B92" s="47" t="s">
        <v>103</v>
      </c>
    </row>
    <row r="93" spans="1:2" x14ac:dyDescent="0.25">
      <c r="A93" s="46" t="s">
        <v>133</v>
      </c>
      <c r="B93" s="47" t="s">
        <v>104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 t="str">
        <f>'EPC1'!A1</f>
        <v>T3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tr">
        <f>'EPC1'!A5</f>
        <v>3er Trimestre.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0.100000000000001" customHeight="1" x14ac:dyDescent="0.25">
      <c r="A8" s="6"/>
      <c r="B8" s="132" t="s">
        <v>1</v>
      </c>
      <c r="C8" s="133" t="s">
        <v>61</v>
      </c>
      <c r="D8" s="133"/>
      <c r="E8" s="133"/>
      <c r="F8" s="133"/>
      <c r="G8" s="133"/>
      <c r="H8" s="133"/>
      <c r="I8" s="133"/>
      <c r="J8" s="133"/>
      <c r="K8" s="135" t="s">
        <v>71</v>
      </c>
    </row>
    <row r="9" spans="1:11" ht="20.100000000000001" customHeight="1" x14ac:dyDescent="0.25">
      <c r="A9" s="6"/>
      <c r="B9" s="132"/>
      <c r="C9" s="32" t="s">
        <v>62</v>
      </c>
      <c r="D9" s="32" t="s">
        <v>63</v>
      </c>
      <c r="E9" s="32" t="s">
        <v>64</v>
      </c>
      <c r="F9" s="33" t="s">
        <v>65</v>
      </c>
      <c r="G9" s="32" t="s">
        <v>66</v>
      </c>
      <c r="H9" s="34" t="s">
        <v>67</v>
      </c>
      <c r="I9" s="34" t="s">
        <v>68</v>
      </c>
      <c r="J9" s="34" t="s">
        <v>69</v>
      </c>
      <c r="K9" s="137"/>
    </row>
    <row r="10" spans="1:11" ht="12" customHeight="1" x14ac:dyDescent="0.25">
      <c r="A10" s="9" t="s">
        <v>7</v>
      </c>
      <c r="B10" s="10">
        <v>1192</v>
      </c>
      <c r="C10" s="36">
        <v>209</v>
      </c>
      <c r="D10" s="36">
        <v>198</v>
      </c>
      <c r="E10" s="36">
        <v>179</v>
      </c>
      <c r="F10" s="36">
        <v>133</v>
      </c>
      <c r="G10" s="36">
        <v>109</v>
      </c>
      <c r="H10" s="36">
        <v>77</v>
      </c>
      <c r="I10" s="36">
        <v>18</v>
      </c>
      <c r="J10" s="36">
        <v>15</v>
      </c>
      <c r="K10" s="36">
        <v>254</v>
      </c>
    </row>
    <row r="11" spans="1:11" ht="12" customHeight="1" collapsed="1" x14ac:dyDescent="0.25">
      <c r="A11" s="11" t="s">
        <v>8</v>
      </c>
      <c r="B11" s="12">
        <v>155</v>
      </c>
      <c r="C11" s="37">
        <v>36</v>
      </c>
      <c r="D11" s="37">
        <v>23</v>
      </c>
      <c r="E11" s="37">
        <v>23</v>
      </c>
      <c r="F11" s="37">
        <v>19</v>
      </c>
      <c r="G11" s="37">
        <v>12</v>
      </c>
      <c r="H11" s="37">
        <v>9</v>
      </c>
      <c r="I11" s="37">
        <v>0</v>
      </c>
      <c r="J11" s="37">
        <v>1</v>
      </c>
      <c r="K11" s="37">
        <v>32</v>
      </c>
    </row>
    <row r="12" spans="1:11" ht="12" hidden="1" customHeight="1" outlineLevel="1" x14ac:dyDescent="0.25">
      <c r="A12" s="13" t="s">
        <v>9</v>
      </c>
      <c r="B12" s="14">
        <v>8</v>
      </c>
      <c r="C12" s="38">
        <v>1</v>
      </c>
      <c r="D12" s="38">
        <v>0</v>
      </c>
      <c r="E12" s="38">
        <v>2</v>
      </c>
      <c r="F12" s="38">
        <v>0</v>
      </c>
      <c r="G12" s="38">
        <v>0</v>
      </c>
      <c r="H12" s="38">
        <v>2</v>
      </c>
      <c r="I12" s="38">
        <v>0</v>
      </c>
      <c r="J12" s="38">
        <v>1</v>
      </c>
      <c r="K12" s="38">
        <v>2</v>
      </c>
    </row>
    <row r="13" spans="1:11" ht="12" hidden="1" customHeight="1" outlineLevel="1" x14ac:dyDescent="0.25">
      <c r="A13" s="15" t="s">
        <v>10</v>
      </c>
      <c r="B13" s="16">
        <v>19</v>
      </c>
      <c r="C13" s="39">
        <v>3</v>
      </c>
      <c r="D13" s="39">
        <v>3</v>
      </c>
      <c r="E13" s="39">
        <v>2</v>
      </c>
      <c r="F13" s="39">
        <v>2</v>
      </c>
      <c r="G13" s="39">
        <v>3</v>
      </c>
      <c r="H13" s="39">
        <v>0</v>
      </c>
      <c r="I13" s="39">
        <v>0</v>
      </c>
      <c r="J13" s="39">
        <v>0</v>
      </c>
      <c r="K13" s="39">
        <v>6</v>
      </c>
    </row>
    <row r="14" spans="1:11" ht="12" hidden="1" customHeight="1" outlineLevel="1" x14ac:dyDescent="0.25">
      <c r="A14" s="13" t="s">
        <v>11</v>
      </c>
      <c r="B14" s="14">
        <v>16</v>
      </c>
      <c r="C14" s="38">
        <v>2</v>
      </c>
      <c r="D14" s="38">
        <v>5</v>
      </c>
      <c r="E14" s="38">
        <v>3</v>
      </c>
      <c r="F14" s="38">
        <v>2</v>
      </c>
      <c r="G14" s="38">
        <v>2</v>
      </c>
      <c r="H14" s="38">
        <v>1</v>
      </c>
      <c r="I14" s="38">
        <v>0</v>
      </c>
      <c r="J14" s="38">
        <v>0</v>
      </c>
      <c r="K14" s="38">
        <v>1</v>
      </c>
    </row>
    <row r="15" spans="1:11" ht="12" hidden="1" customHeight="1" outlineLevel="1" x14ac:dyDescent="0.25">
      <c r="A15" s="15" t="s">
        <v>12</v>
      </c>
      <c r="B15" s="16">
        <v>13</v>
      </c>
      <c r="C15" s="39">
        <v>4</v>
      </c>
      <c r="D15" s="39">
        <v>2</v>
      </c>
      <c r="E15" s="39">
        <v>3</v>
      </c>
      <c r="F15" s="39">
        <v>0</v>
      </c>
      <c r="G15" s="39">
        <v>1</v>
      </c>
      <c r="H15" s="39">
        <v>0</v>
      </c>
      <c r="I15" s="39">
        <v>0</v>
      </c>
      <c r="J15" s="39">
        <v>0</v>
      </c>
      <c r="K15" s="39">
        <v>3</v>
      </c>
    </row>
    <row r="16" spans="1:11" ht="12" hidden="1" customHeight="1" outlineLevel="1" x14ac:dyDescent="0.25">
      <c r="A16" s="13" t="s">
        <v>13</v>
      </c>
      <c r="B16" s="14">
        <v>9</v>
      </c>
      <c r="C16" s="38">
        <v>1</v>
      </c>
      <c r="D16" s="38">
        <v>1</v>
      </c>
      <c r="E16" s="38">
        <v>0</v>
      </c>
      <c r="F16" s="38">
        <v>3</v>
      </c>
      <c r="G16" s="38">
        <v>1</v>
      </c>
      <c r="H16" s="38">
        <v>1</v>
      </c>
      <c r="I16" s="38">
        <v>0</v>
      </c>
      <c r="J16" s="38">
        <v>0</v>
      </c>
      <c r="K16" s="38">
        <v>2</v>
      </c>
    </row>
    <row r="17" spans="1:11" ht="12" hidden="1" customHeight="1" outlineLevel="1" x14ac:dyDescent="0.25">
      <c r="A17" s="15" t="s">
        <v>14</v>
      </c>
      <c r="B17" s="16">
        <v>12</v>
      </c>
      <c r="C17" s="39">
        <v>4</v>
      </c>
      <c r="D17" s="39">
        <v>0</v>
      </c>
      <c r="E17" s="39">
        <v>1</v>
      </c>
      <c r="F17" s="39">
        <v>3</v>
      </c>
      <c r="G17" s="39">
        <v>1</v>
      </c>
      <c r="H17" s="39">
        <v>1</v>
      </c>
      <c r="I17" s="39">
        <v>0</v>
      </c>
      <c r="J17" s="39">
        <v>0</v>
      </c>
      <c r="K17" s="39">
        <v>2</v>
      </c>
    </row>
    <row r="18" spans="1:11" ht="12" hidden="1" customHeight="1" outlineLevel="1" x14ac:dyDescent="0.25">
      <c r="A18" s="13" t="s">
        <v>15</v>
      </c>
      <c r="B18" s="14">
        <v>24</v>
      </c>
      <c r="C18" s="38">
        <v>5</v>
      </c>
      <c r="D18" s="38">
        <v>3</v>
      </c>
      <c r="E18" s="38">
        <v>3</v>
      </c>
      <c r="F18" s="38">
        <v>4</v>
      </c>
      <c r="G18" s="38">
        <v>2</v>
      </c>
      <c r="H18" s="38">
        <v>0</v>
      </c>
      <c r="I18" s="38">
        <v>0</v>
      </c>
      <c r="J18" s="38">
        <v>0</v>
      </c>
      <c r="K18" s="38">
        <v>7</v>
      </c>
    </row>
    <row r="19" spans="1:11" ht="12" hidden="1" customHeight="1" outlineLevel="1" x14ac:dyDescent="0.25">
      <c r="A19" s="15" t="s">
        <v>16</v>
      </c>
      <c r="B19" s="16">
        <v>54</v>
      </c>
      <c r="C19" s="39">
        <v>16</v>
      </c>
      <c r="D19" s="39">
        <v>9</v>
      </c>
      <c r="E19" s="39">
        <v>9</v>
      </c>
      <c r="F19" s="39">
        <v>5</v>
      </c>
      <c r="G19" s="39">
        <v>2</v>
      </c>
      <c r="H19" s="39">
        <v>4</v>
      </c>
      <c r="I19" s="39">
        <v>0</v>
      </c>
      <c r="J19" s="39">
        <v>0</v>
      </c>
      <c r="K19" s="39">
        <v>9</v>
      </c>
    </row>
    <row r="20" spans="1:11" ht="12" customHeight="1" collapsed="1" x14ac:dyDescent="0.25">
      <c r="A20" s="17" t="s">
        <v>17</v>
      </c>
      <c r="B20" s="18">
        <v>22</v>
      </c>
      <c r="C20" s="40">
        <v>2</v>
      </c>
      <c r="D20" s="40">
        <v>4</v>
      </c>
      <c r="E20" s="40">
        <v>0</v>
      </c>
      <c r="F20" s="40">
        <v>2</v>
      </c>
      <c r="G20" s="40">
        <v>7</v>
      </c>
      <c r="H20" s="40">
        <v>3</v>
      </c>
      <c r="I20" s="40">
        <v>0</v>
      </c>
      <c r="J20" s="40">
        <v>1</v>
      </c>
      <c r="K20" s="40">
        <v>3</v>
      </c>
    </row>
    <row r="21" spans="1:11" ht="12" hidden="1" customHeight="1" outlineLevel="1" x14ac:dyDescent="0.25">
      <c r="A21" s="13" t="s">
        <v>18</v>
      </c>
      <c r="B21" s="14">
        <v>3</v>
      </c>
      <c r="C21" s="38">
        <v>0</v>
      </c>
      <c r="D21" s="38">
        <v>2</v>
      </c>
      <c r="E21" s="38">
        <v>0</v>
      </c>
      <c r="F21" s="38">
        <v>0</v>
      </c>
      <c r="G21" s="38">
        <v>0</v>
      </c>
      <c r="H21" s="38">
        <v>1</v>
      </c>
      <c r="I21" s="38">
        <v>0</v>
      </c>
      <c r="J21" s="38">
        <v>0</v>
      </c>
      <c r="K21" s="38">
        <v>0</v>
      </c>
    </row>
    <row r="22" spans="1:11" ht="12" hidden="1" customHeight="1" outlineLevel="1" x14ac:dyDescent="0.25">
      <c r="A22" s="15" t="s">
        <v>19</v>
      </c>
      <c r="B22" s="16">
        <v>1</v>
      </c>
      <c r="C22" s="39">
        <v>1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ht="12" hidden="1" customHeight="1" outlineLevel="1" x14ac:dyDescent="0.25">
      <c r="A23" s="13" t="s">
        <v>20</v>
      </c>
      <c r="B23" s="19">
        <v>18</v>
      </c>
      <c r="C23" s="38">
        <v>1</v>
      </c>
      <c r="D23" s="38">
        <v>2</v>
      </c>
      <c r="E23" s="38">
        <v>0</v>
      </c>
      <c r="F23" s="38">
        <v>2</v>
      </c>
      <c r="G23" s="38">
        <v>7</v>
      </c>
      <c r="H23" s="38">
        <v>2</v>
      </c>
      <c r="I23" s="38">
        <v>0</v>
      </c>
      <c r="J23" s="38">
        <v>1</v>
      </c>
      <c r="K23" s="38">
        <v>3</v>
      </c>
    </row>
    <row r="24" spans="1:11" ht="12" customHeight="1" x14ac:dyDescent="0.25">
      <c r="A24" s="11" t="s">
        <v>145</v>
      </c>
      <c r="B24" s="12">
        <v>27</v>
      </c>
      <c r="C24" s="37">
        <v>5</v>
      </c>
      <c r="D24" s="37">
        <v>6</v>
      </c>
      <c r="E24" s="37">
        <v>5</v>
      </c>
      <c r="F24" s="37">
        <v>3</v>
      </c>
      <c r="G24" s="37">
        <v>0</v>
      </c>
      <c r="H24" s="37">
        <v>0</v>
      </c>
      <c r="I24" s="37">
        <v>0</v>
      </c>
      <c r="J24" s="37">
        <v>1</v>
      </c>
      <c r="K24" s="37">
        <v>7</v>
      </c>
    </row>
    <row r="25" spans="1:11" ht="12" customHeight="1" x14ac:dyDescent="0.25">
      <c r="A25" s="17" t="s">
        <v>146</v>
      </c>
      <c r="B25" s="18">
        <v>24</v>
      </c>
      <c r="C25" s="40">
        <v>5</v>
      </c>
      <c r="D25" s="40">
        <v>4</v>
      </c>
      <c r="E25" s="40">
        <v>1</v>
      </c>
      <c r="F25" s="40">
        <v>2</v>
      </c>
      <c r="G25" s="40">
        <v>1</v>
      </c>
      <c r="H25" s="40">
        <v>1</v>
      </c>
      <c r="I25" s="40">
        <v>0</v>
      </c>
      <c r="J25" s="40">
        <v>1</v>
      </c>
      <c r="K25" s="40">
        <v>9</v>
      </c>
    </row>
    <row r="26" spans="1:11" ht="12" customHeight="1" collapsed="1" x14ac:dyDescent="0.25">
      <c r="A26" s="11" t="s">
        <v>21</v>
      </c>
      <c r="B26" s="12">
        <v>25</v>
      </c>
      <c r="C26" s="37">
        <v>4</v>
      </c>
      <c r="D26" s="37">
        <v>3</v>
      </c>
      <c r="E26" s="37">
        <v>5</v>
      </c>
      <c r="F26" s="37">
        <v>1</v>
      </c>
      <c r="G26" s="37">
        <v>3</v>
      </c>
      <c r="H26" s="37">
        <v>2</v>
      </c>
      <c r="I26" s="37">
        <v>0</v>
      </c>
      <c r="J26" s="37">
        <v>0</v>
      </c>
      <c r="K26" s="37">
        <v>7</v>
      </c>
    </row>
    <row r="27" spans="1:11" ht="12" hidden="1" customHeight="1" outlineLevel="1" x14ac:dyDescent="0.25">
      <c r="A27" s="13" t="s">
        <v>148</v>
      </c>
      <c r="B27" s="19">
        <v>15</v>
      </c>
      <c r="C27" s="41">
        <v>2</v>
      </c>
      <c r="D27" s="41">
        <v>2</v>
      </c>
      <c r="E27" s="41">
        <v>2</v>
      </c>
      <c r="F27" s="41">
        <v>1</v>
      </c>
      <c r="G27" s="41">
        <v>2</v>
      </c>
      <c r="H27" s="41">
        <v>1</v>
      </c>
      <c r="I27" s="41">
        <v>0</v>
      </c>
      <c r="J27" s="41">
        <v>0</v>
      </c>
      <c r="K27" s="41">
        <v>5</v>
      </c>
    </row>
    <row r="28" spans="1:11" ht="12" hidden="1" customHeight="1" outlineLevel="1" x14ac:dyDescent="0.25">
      <c r="A28" s="15" t="s">
        <v>147</v>
      </c>
      <c r="B28" s="16">
        <v>10</v>
      </c>
      <c r="C28" s="39">
        <v>2</v>
      </c>
      <c r="D28" s="39">
        <v>1</v>
      </c>
      <c r="E28" s="39">
        <v>3</v>
      </c>
      <c r="F28" s="39">
        <v>0</v>
      </c>
      <c r="G28" s="39">
        <v>1</v>
      </c>
      <c r="H28" s="39">
        <v>1</v>
      </c>
      <c r="I28" s="39">
        <v>0</v>
      </c>
      <c r="J28" s="39">
        <v>0</v>
      </c>
      <c r="K28" s="39">
        <v>2</v>
      </c>
    </row>
    <row r="29" spans="1:11" ht="12" customHeight="1" x14ac:dyDescent="0.25">
      <c r="A29" s="17" t="s">
        <v>22</v>
      </c>
      <c r="B29" s="21">
        <v>5</v>
      </c>
      <c r="C29" s="42">
        <v>0</v>
      </c>
      <c r="D29" s="42">
        <v>1</v>
      </c>
      <c r="E29" s="42">
        <v>0</v>
      </c>
      <c r="F29" s="42">
        <v>0</v>
      </c>
      <c r="G29" s="42">
        <v>1</v>
      </c>
      <c r="H29" s="42">
        <v>1</v>
      </c>
      <c r="I29" s="42">
        <v>0</v>
      </c>
      <c r="J29" s="42">
        <v>0</v>
      </c>
      <c r="K29" s="42">
        <v>2</v>
      </c>
    </row>
    <row r="30" spans="1:11" ht="12" customHeight="1" collapsed="1" x14ac:dyDescent="0.25">
      <c r="A30" s="11" t="s">
        <v>23</v>
      </c>
      <c r="B30" s="12">
        <v>41</v>
      </c>
      <c r="C30" s="37">
        <v>6</v>
      </c>
      <c r="D30" s="37">
        <v>8</v>
      </c>
      <c r="E30" s="37">
        <v>6</v>
      </c>
      <c r="F30" s="37">
        <v>4</v>
      </c>
      <c r="G30" s="37">
        <v>5</v>
      </c>
      <c r="H30" s="37">
        <v>3</v>
      </c>
      <c r="I30" s="37">
        <v>1</v>
      </c>
      <c r="J30" s="37">
        <v>1</v>
      </c>
      <c r="K30" s="37">
        <v>7</v>
      </c>
    </row>
    <row r="31" spans="1:11" ht="12" hidden="1" customHeight="1" outlineLevel="1" x14ac:dyDescent="0.25">
      <c r="A31" s="13" t="s">
        <v>161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24</v>
      </c>
      <c r="B32" s="16">
        <v>3</v>
      </c>
      <c r="C32" s="39">
        <v>0</v>
      </c>
      <c r="D32" s="39">
        <v>1</v>
      </c>
      <c r="E32" s="39">
        <v>1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</row>
    <row r="33" spans="1:11" ht="12" hidden="1" customHeight="1" outlineLevel="1" x14ac:dyDescent="0.25">
      <c r="A33" s="13" t="s">
        <v>25</v>
      </c>
      <c r="B33" s="19">
        <v>9</v>
      </c>
      <c r="C33" s="38">
        <v>2</v>
      </c>
      <c r="D33" s="38">
        <v>2</v>
      </c>
      <c r="E33" s="38">
        <v>1</v>
      </c>
      <c r="F33" s="38">
        <v>1</v>
      </c>
      <c r="G33" s="38">
        <v>1</v>
      </c>
      <c r="H33" s="38">
        <v>0</v>
      </c>
      <c r="I33" s="38">
        <v>0</v>
      </c>
      <c r="J33" s="38">
        <v>1</v>
      </c>
      <c r="K33" s="38">
        <v>1</v>
      </c>
    </row>
    <row r="34" spans="1:11" ht="12" hidden="1" customHeight="1" outlineLevel="1" x14ac:dyDescent="0.25">
      <c r="A34" s="15" t="s">
        <v>26</v>
      </c>
      <c r="B34" s="16">
        <v>2</v>
      </c>
      <c r="C34" s="39">
        <v>1</v>
      </c>
      <c r="D34" s="39">
        <v>1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</row>
    <row r="35" spans="1:11" ht="12" hidden="1" customHeight="1" outlineLevel="1" x14ac:dyDescent="0.25">
      <c r="A35" s="13" t="s">
        <v>27</v>
      </c>
      <c r="B35" s="19">
        <v>7</v>
      </c>
      <c r="C35" s="38">
        <v>0</v>
      </c>
      <c r="D35" s="38">
        <v>1</v>
      </c>
      <c r="E35" s="38">
        <v>1</v>
      </c>
      <c r="F35" s="38">
        <v>2</v>
      </c>
      <c r="G35" s="38">
        <v>0</v>
      </c>
      <c r="H35" s="38">
        <v>0</v>
      </c>
      <c r="I35" s="38">
        <v>1</v>
      </c>
      <c r="J35" s="38">
        <v>0</v>
      </c>
      <c r="K35" s="38">
        <v>2</v>
      </c>
    </row>
    <row r="36" spans="1:11" ht="12" hidden="1" customHeight="1" outlineLevel="1" x14ac:dyDescent="0.25">
      <c r="A36" s="15" t="s">
        <v>28</v>
      </c>
      <c r="B36" s="16">
        <v>3</v>
      </c>
      <c r="C36" s="39">
        <v>0</v>
      </c>
      <c r="D36" s="39">
        <v>0</v>
      </c>
      <c r="E36" s="39">
        <v>0</v>
      </c>
      <c r="F36" s="39">
        <v>0</v>
      </c>
      <c r="G36" s="39">
        <v>1</v>
      </c>
      <c r="H36" s="39">
        <v>0</v>
      </c>
      <c r="I36" s="39">
        <v>0</v>
      </c>
      <c r="J36" s="39">
        <v>0</v>
      </c>
      <c r="K36" s="39">
        <v>2</v>
      </c>
    </row>
    <row r="37" spans="1:11" ht="12" hidden="1" customHeight="1" outlineLevel="1" x14ac:dyDescent="0.25">
      <c r="A37" s="13" t="s">
        <v>29</v>
      </c>
      <c r="B37" s="19">
        <v>2</v>
      </c>
      <c r="C37" s="38">
        <v>1</v>
      </c>
      <c r="D37" s="38">
        <v>1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2" hidden="1" customHeight="1" outlineLevel="1" x14ac:dyDescent="0.25">
      <c r="A38" s="15" t="s">
        <v>30</v>
      </c>
      <c r="B38" s="16">
        <v>15</v>
      </c>
      <c r="C38" s="39">
        <v>2</v>
      </c>
      <c r="D38" s="39">
        <v>2</v>
      </c>
      <c r="E38" s="39">
        <v>3</v>
      </c>
      <c r="F38" s="39">
        <v>1</v>
      </c>
      <c r="G38" s="39">
        <v>3</v>
      </c>
      <c r="H38" s="39">
        <v>2</v>
      </c>
      <c r="I38" s="39">
        <v>0</v>
      </c>
      <c r="J38" s="39">
        <v>0</v>
      </c>
      <c r="K38" s="39">
        <v>2</v>
      </c>
    </row>
    <row r="39" spans="1:11" ht="12" hidden="1" customHeight="1" outlineLevel="1" x14ac:dyDescent="0.25">
      <c r="A39" s="13" t="s">
        <v>31</v>
      </c>
      <c r="B39" s="19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32</v>
      </c>
      <c r="B40" s="18">
        <v>34</v>
      </c>
      <c r="C40" s="40">
        <v>5</v>
      </c>
      <c r="D40" s="40">
        <v>4</v>
      </c>
      <c r="E40" s="40">
        <v>5</v>
      </c>
      <c r="F40" s="40">
        <v>2</v>
      </c>
      <c r="G40" s="40">
        <v>2</v>
      </c>
      <c r="H40" s="40">
        <v>4</v>
      </c>
      <c r="I40" s="40">
        <v>0</v>
      </c>
      <c r="J40" s="40">
        <v>0</v>
      </c>
      <c r="K40" s="40">
        <v>12</v>
      </c>
    </row>
    <row r="41" spans="1:11" ht="12" hidden="1" customHeight="1" outlineLevel="1" x14ac:dyDescent="0.25">
      <c r="A41" s="13" t="s">
        <v>33</v>
      </c>
      <c r="B41" s="14">
        <v>15</v>
      </c>
      <c r="C41" s="38">
        <v>1</v>
      </c>
      <c r="D41" s="38">
        <v>4</v>
      </c>
      <c r="E41" s="38">
        <v>2</v>
      </c>
      <c r="F41" s="38">
        <v>1</v>
      </c>
      <c r="G41" s="38">
        <v>1</v>
      </c>
      <c r="H41" s="38">
        <v>0</v>
      </c>
      <c r="I41" s="38">
        <v>0</v>
      </c>
      <c r="J41" s="38">
        <v>0</v>
      </c>
      <c r="K41" s="38">
        <v>6</v>
      </c>
    </row>
    <row r="42" spans="1:11" ht="12" hidden="1" customHeight="1" outlineLevel="1" x14ac:dyDescent="0.25">
      <c r="A42" s="15" t="s">
        <v>34</v>
      </c>
      <c r="B42" s="16">
        <v>5</v>
      </c>
      <c r="C42" s="39">
        <v>0</v>
      </c>
      <c r="D42" s="39">
        <v>0</v>
      </c>
      <c r="E42" s="39">
        <v>1</v>
      </c>
      <c r="F42" s="39">
        <v>1</v>
      </c>
      <c r="G42" s="39">
        <v>0</v>
      </c>
      <c r="H42" s="39">
        <v>2</v>
      </c>
      <c r="I42" s="39">
        <v>0</v>
      </c>
      <c r="J42" s="39">
        <v>0</v>
      </c>
      <c r="K42" s="39">
        <v>1</v>
      </c>
    </row>
    <row r="43" spans="1:11" ht="12" hidden="1" customHeight="1" outlineLevel="1" x14ac:dyDescent="0.25">
      <c r="A43" s="13" t="s">
        <v>35</v>
      </c>
      <c r="B43" s="14">
        <v>1</v>
      </c>
      <c r="C43" s="38">
        <v>0</v>
      </c>
      <c r="D43" s="38">
        <v>0</v>
      </c>
      <c r="E43" s="38">
        <v>0</v>
      </c>
      <c r="F43" s="38">
        <v>0</v>
      </c>
      <c r="G43" s="38">
        <v>1</v>
      </c>
      <c r="H43" s="38">
        <v>0</v>
      </c>
      <c r="I43" s="38">
        <v>0</v>
      </c>
      <c r="J43" s="38">
        <v>0</v>
      </c>
      <c r="K43" s="38">
        <v>0</v>
      </c>
    </row>
    <row r="44" spans="1:11" ht="12" hidden="1" customHeight="1" outlineLevel="1" x14ac:dyDescent="0.25">
      <c r="A44" s="15" t="s">
        <v>36</v>
      </c>
      <c r="B44" s="16">
        <v>7</v>
      </c>
      <c r="C44" s="39">
        <v>3</v>
      </c>
      <c r="D44" s="39">
        <v>0</v>
      </c>
      <c r="E44" s="39">
        <v>1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2</v>
      </c>
    </row>
    <row r="45" spans="1:11" ht="12" hidden="1" customHeight="1" outlineLevel="1" x14ac:dyDescent="0.25">
      <c r="A45" s="13" t="s">
        <v>37</v>
      </c>
      <c r="B45" s="14">
        <v>6</v>
      </c>
      <c r="C45" s="38">
        <v>1</v>
      </c>
      <c r="D45" s="38">
        <v>0</v>
      </c>
      <c r="E45" s="38">
        <v>1</v>
      </c>
      <c r="F45" s="38">
        <v>0</v>
      </c>
      <c r="G45" s="38">
        <v>0</v>
      </c>
      <c r="H45" s="38">
        <v>1</v>
      </c>
      <c r="I45" s="38">
        <v>0</v>
      </c>
      <c r="J45" s="38">
        <v>0</v>
      </c>
      <c r="K45" s="38">
        <v>3</v>
      </c>
    </row>
    <row r="46" spans="1:11" ht="12" customHeight="1" collapsed="1" x14ac:dyDescent="0.25">
      <c r="A46" s="11" t="s">
        <v>38</v>
      </c>
      <c r="B46" s="12">
        <v>297</v>
      </c>
      <c r="C46" s="37">
        <v>54</v>
      </c>
      <c r="D46" s="37">
        <v>39</v>
      </c>
      <c r="E46" s="37">
        <v>44</v>
      </c>
      <c r="F46" s="37">
        <v>34</v>
      </c>
      <c r="G46" s="37">
        <v>30</v>
      </c>
      <c r="H46" s="37">
        <v>16</v>
      </c>
      <c r="I46" s="37">
        <v>3</v>
      </c>
      <c r="J46" s="37">
        <v>2</v>
      </c>
      <c r="K46" s="37">
        <v>75</v>
      </c>
    </row>
    <row r="47" spans="1:11" ht="12" hidden="1" customHeight="1" outlineLevel="1" x14ac:dyDescent="0.25">
      <c r="A47" s="13" t="s">
        <v>39</v>
      </c>
      <c r="B47" s="19">
        <v>254</v>
      </c>
      <c r="C47" s="41">
        <v>44</v>
      </c>
      <c r="D47" s="41">
        <v>36</v>
      </c>
      <c r="E47" s="41">
        <v>39</v>
      </c>
      <c r="F47" s="41">
        <v>28</v>
      </c>
      <c r="G47" s="41">
        <v>28</v>
      </c>
      <c r="H47" s="41">
        <v>14</v>
      </c>
      <c r="I47" s="41">
        <v>3</v>
      </c>
      <c r="J47" s="41">
        <v>0</v>
      </c>
      <c r="K47" s="41">
        <v>62</v>
      </c>
    </row>
    <row r="48" spans="1:11" ht="12" hidden="1" customHeight="1" outlineLevel="1" x14ac:dyDescent="0.25">
      <c r="A48" s="15" t="s">
        <v>40</v>
      </c>
      <c r="B48" s="22">
        <v>25</v>
      </c>
      <c r="C48" s="43">
        <v>6</v>
      </c>
      <c r="D48" s="43">
        <v>2</v>
      </c>
      <c r="E48" s="43">
        <v>2</v>
      </c>
      <c r="F48" s="43">
        <v>6</v>
      </c>
      <c r="G48" s="43">
        <v>0</v>
      </c>
      <c r="H48" s="43">
        <v>0</v>
      </c>
      <c r="I48" s="43">
        <v>0</v>
      </c>
      <c r="J48" s="43">
        <v>0</v>
      </c>
      <c r="K48" s="43">
        <v>9</v>
      </c>
    </row>
    <row r="49" spans="1:11" ht="12" hidden="1" customHeight="1" outlineLevel="1" x14ac:dyDescent="0.25">
      <c r="A49" s="13" t="s">
        <v>41</v>
      </c>
      <c r="B49" s="14">
        <v>7</v>
      </c>
      <c r="C49" s="38">
        <v>2</v>
      </c>
      <c r="D49" s="38">
        <v>0</v>
      </c>
      <c r="E49" s="38">
        <v>2</v>
      </c>
      <c r="F49" s="38">
        <v>0</v>
      </c>
      <c r="G49" s="38">
        <v>1</v>
      </c>
      <c r="H49" s="38">
        <v>2</v>
      </c>
      <c r="I49" s="38">
        <v>0</v>
      </c>
      <c r="J49" s="38">
        <v>0</v>
      </c>
      <c r="K49" s="38">
        <v>0</v>
      </c>
    </row>
    <row r="50" spans="1:11" ht="12" hidden="1" customHeight="1" outlineLevel="1" x14ac:dyDescent="0.25">
      <c r="A50" s="15" t="s">
        <v>42</v>
      </c>
      <c r="B50" s="22">
        <v>11</v>
      </c>
      <c r="C50" s="39">
        <v>2</v>
      </c>
      <c r="D50" s="39">
        <v>1</v>
      </c>
      <c r="E50" s="39">
        <v>1</v>
      </c>
      <c r="F50" s="39">
        <v>0</v>
      </c>
      <c r="G50" s="39">
        <v>1</v>
      </c>
      <c r="H50" s="39">
        <v>0</v>
      </c>
      <c r="I50" s="39">
        <v>0</v>
      </c>
      <c r="J50" s="39">
        <v>2</v>
      </c>
      <c r="K50" s="39">
        <v>4</v>
      </c>
    </row>
    <row r="51" spans="1:11" ht="12" customHeight="1" collapsed="1" x14ac:dyDescent="0.25">
      <c r="A51" s="17" t="s">
        <v>43</v>
      </c>
      <c r="B51" s="18">
        <v>165</v>
      </c>
      <c r="C51" s="40">
        <v>22</v>
      </c>
      <c r="D51" s="40">
        <v>31</v>
      </c>
      <c r="E51" s="40">
        <v>22</v>
      </c>
      <c r="F51" s="40">
        <v>21</v>
      </c>
      <c r="G51" s="40">
        <v>15</v>
      </c>
      <c r="H51" s="40">
        <v>12</v>
      </c>
      <c r="I51" s="40">
        <v>3</v>
      </c>
      <c r="J51" s="40">
        <v>2</v>
      </c>
      <c r="K51" s="40">
        <v>37</v>
      </c>
    </row>
    <row r="52" spans="1:11" ht="12" hidden="1" customHeight="1" outlineLevel="1" x14ac:dyDescent="0.25">
      <c r="A52" s="13" t="s">
        <v>154</v>
      </c>
      <c r="B52" s="19">
        <v>43</v>
      </c>
      <c r="C52" s="41">
        <v>8</v>
      </c>
      <c r="D52" s="41">
        <v>5</v>
      </c>
      <c r="E52" s="41">
        <v>4</v>
      </c>
      <c r="F52" s="41">
        <v>7</v>
      </c>
      <c r="G52" s="41">
        <v>5</v>
      </c>
      <c r="H52" s="41">
        <v>3</v>
      </c>
      <c r="I52" s="41">
        <v>1</v>
      </c>
      <c r="J52" s="41">
        <v>0</v>
      </c>
      <c r="K52" s="41">
        <v>10</v>
      </c>
    </row>
    <row r="53" spans="1:11" ht="12" hidden="1" customHeight="1" outlineLevel="1" x14ac:dyDescent="0.25">
      <c r="A53" s="15" t="s">
        <v>155</v>
      </c>
      <c r="B53" s="16">
        <v>10</v>
      </c>
      <c r="C53" s="39">
        <v>3</v>
      </c>
      <c r="D53" s="39">
        <v>2</v>
      </c>
      <c r="E53" s="39">
        <v>2</v>
      </c>
      <c r="F53" s="39">
        <v>0</v>
      </c>
      <c r="G53" s="39">
        <v>0</v>
      </c>
      <c r="H53" s="39">
        <v>2</v>
      </c>
      <c r="I53" s="39">
        <v>0</v>
      </c>
      <c r="J53" s="39">
        <v>0</v>
      </c>
      <c r="K53" s="39">
        <v>1</v>
      </c>
    </row>
    <row r="54" spans="1:11" ht="12" hidden="1" customHeight="1" outlineLevel="1" x14ac:dyDescent="0.25">
      <c r="A54" s="13" t="s">
        <v>156</v>
      </c>
      <c r="B54" s="19">
        <v>112</v>
      </c>
      <c r="C54" s="41">
        <v>11</v>
      </c>
      <c r="D54" s="41">
        <v>24</v>
      </c>
      <c r="E54" s="41">
        <v>16</v>
      </c>
      <c r="F54" s="41">
        <v>14</v>
      </c>
      <c r="G54" s="41">
        <v>10</v>
      </c>
      <c r="H54" s="41">
        <v>7</v>
      </c>
      <c r="I54" s="41">
        <v>2</v>
      </c>
      <c r="J54" s="41">
        <v>2</v>
      </c>
      <c r="K54" s="41">
        <v>26</v>
      </c>
    </row>
    <row r="55" spans="1:11" ht="12" customHeight="1" collapsed="1" x14ac:dyDescent="0.25">
      <c r="A55" s="11" t="s">
        <v>44</v>
      </c>
      <c r="B55" s="12">
        <v>20</v>
      </c>
      <c r="C55" s="37">
        <v>2</v>
      </c>
      <c r="D55" s="37">
        <v>3</v>
      </c>
      <c r="E55" s="37">
        <v>3</v>
      </c>
      <c r="F55" s="37">
        <v>4</v>
      </c>
      <c r="G55" s="37">
        <v>2</v>
      </c>
      <c r="H55" s="37">
        <v>0</v>
      </c>
      <c r="I55" s="37">
        <v>0</v>
      </c>
      <c r="J55" s="37">
        <v>0</v>
      </c>
      <c r="K55" s="37">
        <v>6</v>
      </c>
    </row>
    <row r="56" spans="1:11" ht="12" hidden="1" customHeight="1" outlineLevel="1" x14ac:dyDescent="0.25">
      <c r="A56" s="13" t="s">
        <v>45</v>
      </c>
      <c r="B56" s="14">
        <v>11</v>
      </c>
      <c r="C56" s="38">
        <v>1</v>
      </c>
      <c r="D56" s="38">
        <v>2</v>
      </c>
      <c r="E56" s="38">
        <v>3</v>
      </c>
      <c r="F56" s="38">
        <v>1</v>
      </c>
      <c r="G56" s="38">
        <v>2</v>
      </c>
      <c r="H56" s="38">
        <v>0</v>
      </c>
      <c r="I56" s="38">
        <v>0</v>
      </c>
      <c r="J56" s="38">
        <v>0</v>
      </c>
      <c r="K56" s="38">
        <v>2</v>
      </c>
    </row>
    <row r="57" spans="1:11" ht="12" hidden="1" customHeight="1" outlineLevel="1" x14ac:dyDescent="0.25">
      <c r="A57" s="15" t="s">
        <v>46</v>
      </c>
      <c r="B57" s="16">
        <v>9</v>
      </c>
      <c r="C57" s="39">
        <v>1</v>
      </c>
      <c r="D57" s="39">
        <v>1</v>
      </c>
      <c r="E57" s="39">
        <v>0</v>
      </c>
      <c r="F57" s="39">
        <v>3</v>
      </c>
      <c r="G57" s="39">
        <v>0</v>
      </c>
      <c r="H57" s="39">
        <v>0</v>
      </c>
      <c r="I57" s="39">
        <v>0</v>
      </c>
      <c r="J57" s="39">
        <v>0</v>
      </c>
      <c r="K57" s="39">
        <v>4</v>
      </c>
    </row>
    <row r="58" spans="1:11" ht="12" customHeight="1" collapsed="1" x14ac:dyDescent="0.25">
      <c r="A58" s="17" t="s">
        <v>47</v>
      </c>
      <c r="B58" s="18">
        <v>71</v>
      </c>
      <c r="C58" s="40">
        <v>18</v>
      </c>
      <c r="D58" s="40">
        <v>5</v>
      </c>
      <c r="E58" s="40">
        <v>13</v>
      </c>
      <c r="F58" s="40">
        <v>15</v>
      </c>
      <c r="G58" s="40">
        <v>8</v>
      </c>
      <c r="H58" s="40">
        <v>4</v>
      </c>
      <c r="I58" s="40">
        <v>0</v>
      </c>
      <c r="J58" s="40">
        <v>0</v>
      </c>
      <c r="K58" s="40">
        <v>8</v>
      </c>
    </row>
    <row r="59" spans="1:11" ht="12" hidden="1" customHeight="1" outlineLevel="1" x14ac:dyDescent="0.25">
      <c r="A59" s="13" t="s">
        <v>149</v>
      </c>
      <c r="B59" s="19">
        <v>26</v>
      </c>
      <c r="C59" s="38">
        <v>5</v>
      </c>
      <c r="D59" s="38">
        <v>4</v>
      </c>
      <c r="E59" s="38">
        <v>4</v>
      </c>
      <c r="F59" s="38">
        <v>6</v>
      </c>
      <c r="G59" s="38">
        <v>2</v>
      </c>
      <c r="H59" s="38">
        <v>2</v>
      </c>
      <c r="I59" s="38">
        <v>0</v>
      </c>
      <c r="J59" s="38">
        <v>0</v>
      </c>
      <c r="K59" s="38">
        <v>3</v>
      </c>
    </row>
    <row r="60" spans="1:11" ht="12" hidden="1" customHeight="1" outlineLevel="1" x14ac:dyDescent="0.25">
      <c r="A60" s="15" t="s">
        <v>48</v>
      </c>
      <c r="B60" s="16">
        <v>9</v>
      </c>
      <c r="C60" s="39">
        <v>5</v>
      </c>
      <c r="D60" s="39">
        <v>0</v>
      </c>
      <c r="E60" s="39">
        <v>2</v>
      </c>
      <c r="F60" s="39">
        <v>2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</row>
    <row r="61" spans="1:11" ht="12" hidden="1" customHeight="1" outlineLevel="1" x14ac:dyDescent="0.25">
      <c r="A61" s="13" t="s">
        <v>49</v>
      </c>
      <c r="B61" s="14">
        <v>4</v>
      </c>
      <c r="C61" s="38">
        <v>0</v>
      </c>
      <c r="D61" s="38">
        <v>0</v>
      </c>
      <c r="E61" s="38">
        <v>1</v>
      </c>
      <c r="F61" s="38">
        <v>0</v>
      </c>
      <c r="G61" s="38">
        <v>1</v>
      </c>
      <c r="H61" s="38">
        <v>0</v>
      </c>
      <c r="I61" s="38">
        <v>0</v>
      </c>
      <c r="J61" s="38">
        <v>0</v>
      </c>
      <c r="K61" s="38">
        <v>2</v>
      </c>
    </row>
    <row r="62" spans="1:11" ht="12" hidden="1" customHeight="1" outlineLevel="1" x14ac:dyDescent="0.25">
      <c r="A62" s="15" t="s">
        <v>50</v>
      </c>
      <c r="B62" s="22">
        <v>32</v>
      </c>
      <c r="C62" s="39">
        <v>8</v>
      </c>
      <c r="D62" s="39">
        <v>1</v>
      </c>
      <c r="E62" s="39">
        <v>6</v>
      </c>
      <c r="F62" s="39">
        <v>7</v>
      </c>
      <c r="G62" s="39">
        <v>5</v>
      </c>
      <c r="H62" s="39">
        <v>2</v>
      </c>
      <c r="I62" s="39">
        <v>0</v>
      </c>
      <c r="J62" s="39">
        <v>0</v>
      </c>
      <c r="K62" s="39">
        <v>3</v>
      </c>
    </row>
    <row r="63" spans="1:11" ht="12" customHeight="1" x14ac:dyDescent="0.25">
      <c r="A63" s="11" t="s">
        <v>150</v>
      </c>
      <c r="B63" s="20">
        <v>183</v>
      </c>
      <c r="C63" s="37">
        <v>23</v>
      </c>
      <c r="D63" s="37">
        <v>40</v>
      </c>
      <c r="E63" s="37">
        <v>31</v>
      </c>
      <c r="F63" s="37">
        <v>11</v>
      </c>
      <c r="G63" s="37">
        <v>16</v>
      </c>
      <c r="H63" s="37">
        <v>13</v>
      </c>
      <c r="I63" s="37">
        <v>9</v>
      </c>
      <c r="J63" s="37">
        <v>6</v>
      </c>
      <c r="K63" s="37">
        <v>34</v>
      </c>
    </row>
    <row r="64" spans="1:11" ht="12" customHeight="1" x14ac:dyDescent="0.25">
      <c r="A64" s="17" t="s">
        <v>151</v>
      </c>
      <c r="B64" s="21">
        <v>46</v>
      </c>
      <c r="C64" s="42">
        <v>10</v>
      </c>
      <c r="D64" s="42">
        <v>9</v>
      </c>
      <c r="E64" s="42">
        <v>5</v>
      </c>
      <c r="F64" s="42">
        <v>6</v>
      </c>
      <c r="G64" s="42">
        <v>2</v>
      </c>
      <c r="H64" s="42">
        <v>6</v>
      </c>
      <c r="I64" s="42">
        <v>0</v>
      </c>
      <c r="J64" s="42">
        <v>0</v>
      </c>
      <c r="K64" s="42">
        <v>8</v>
      </c>
    </row>
    <row r="65" spans="1:11" ht="12" customHeight="1" x14ac:dyDescent="0.25">
      <c r="A65" s="11" t="s">
        <v>152</v>
      </c>
      <c r="B65" s="12">
        <v>7</v>
      </c>
      <c r="C65" s="45">
        <v>2</v>
      </c>
      <c r="D65" s="45">
        <v>0</v>
      </c>
      <c r="E65" s="45">
        <v>1</v>
      </c>
      <c r="F65" s="45">
        <v>1</v>
      </c>
      <c r="G65" s="45">
        <v>1</v>
      </c>
      <c r="H65" s="45">
        <v>1</v>
      </c>
      <c r="I65" s="45">
        <v>1</v>
      </c>
      <c r="J65" s="45">
        <v>0</v>
      </c>
      <c r="K65" s="45">
        <v>0</v>
      </c>
    </row>
    <row r="66" spans="1:11" ht="12" customHeight="1" collapsed="1" x14ac:dyDescent="0.25">
      <c r="A66" s="17" t="s">
        <v>51</v>
      </c>
      <c r="B66" s="18">
        <v>62</v>
      </c>
      <c r="C66" s="40">
        <v>14</v>
      </c>
      <c r="D66" s="40">
        <v>16</v>
      </c>
      <c r="E66" s="40">
        <v>14</v>
      </c>
      <c r="F66" s="40">
        <v>7</v>
      </c>
      <c r="G66" s="40">
        <v>4</v>
      </c>
      <c r="H66" s="40">
        <v>2</v>
      </c>
      <c r="I66" s="40">
        <v>1</v>
      </c>
      <c r="J66" s="40">
        <v>0</v>
      </c>
      <c r="K66" s="40">
        <v>4</v>
      </c>
    </row>
    <row r="67" spans="1:11" ht="12" hidden="1" customHeight="1" outlineLevel="1" x14ac:dyDescent="0.25">
      <c r="A67" s="13" t="s">
        <v>52</v>
      </c>
      <c r="B67" s="19">
        <v>11</v>
      </c>
      <c r="C67" s="38">
        <v>3</v>
      </c>
      <c r="D67" s="38">
        <v>2</v>
      </c>
      <c r="E67" s="38">
        <v>3</v>
      </c>
      <c r="F67" s="38">
        <v>1</v>
      </c>
      <c r="G67" s="38">
        <v>1</v>
      </c>
      <c r="H67" s="38">
        <v>0</v>
      </c>
      <c r="I67" s="38">
        <v>0</v>
      </c>
      <c r="J67" s="38">
        <v>0</v>
      </c>
      <c r="K67" s="38">
        <v>1</v>
      </c>
    </row>
    <row r="68" spans="1:11" ht="12" hidden="1" customHeight="1" outlineLevel="1" x14ac:dyDescent="0.25">
      <c r="A68" s="15" t="s">
        <v>53</v>
      </c>
      <c r="B68" s="22">
        <v>29</v>
      </c>
      <c r="C68" s="39">
        <v>3</v>
      </c>
      <c r="D68" s="39">
        <v>11</v>
      </c>
      <c r="E68" s="39">
        <v>6</v>
      </c>
      <c r="F68" s="39">
        <v>2</v>
      </c>
      <c r="G68" s="39">
        <v>3</v>
      </c>
      <c r="H68" s="39">
        <v>2</v>
      </c>
      <c r="I68" s="39">
        <v>0</v>
      </c>
      <c r="J68" s="39">
        <v>0</v>
      </c>
      <c r="K68" s="39">
        <v>2</v>
      </c>
    </row>
    <row r="69" spans="1:11" ht="12" hidden="1" customHeight="1" outlineLevel="1" x14ac:dyDescent="0.25">
      <c r="A69" s="13" t="s">
        <v>54</v>
      </c>
      <c r="B69" s="19">
        <v>22</v>
      </c>
      <c r="C69" s="38">
        <v>8</v>
      </c>
      <c r="D69" s="38">
        <v>3</v>
      </c>
      <c r="E69" s="38">
        <v>5</v>
      </c>
      <c r="F69" s="38">
        <v>4</v>
      </c>
      <c r="G69" s="38">
        <v>0</v>
      </c>
      <c r="H69" s="38">
        <v>0</v>
      </c>
      <c r="I69" s="38">
        <v>1</v>
      </c>
      <c r="J69" s="38">
        <v>0</v>
      </c>
      <c r="K69" s="38">
        <v>1</v>
      </c>
    </row>
    <row r="70" spans="1:11" ht="12" customHeight="1" x14ac:dyDescent="0.25">
      <c r="A70" s="11" t="s">
        <v>153</v>
      </c>
      <c r="B70" s="12">
        <v>5</v>
      </c>
      <c r="C70" s="45">
        <v>0</v>
      </c>
      <c r="D70" s="45">
        <v>0</v>
      </c>
      <c r="E70" s="45">
        <v>1</v>
      </c>
      <c r="F70" s="45">
        <v>1</v>
      </c>
      <c r="G70" s="45">
        <v>0</v>
      </c>
      <c r="H70" s="45">
        <v>0</v>
      </c>
      <c r="I70" s="45">
        <v>0</v>
      </c>
      <c r="J70" s="45">
        <v>0</v>
      </c>
      <c r="K70" s="45">
        <v>3</v>
      </c>
    </row>
    <row r="71" spans="1:11" ht="12" customHeight="1" collapsed="1" x14ac:dyDescent="0.25">
      <c r="A71" s="17" t="s">
        <v>55</v>
      </c>
      <c r="B71" s="21">
        <v>3</v>
      </c>
      <c r="C71" s="42">
        <v>1</v>
      </c>
      <c r="D71" s="42">
        <v>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12" hidden="1" customHeight="1" outlineLevel="1" x14ac:dyDescent="0.25">
      <c r="A72" s="13" t="s">
        <v>56</v>
      </c>
      <c r="B72" s="14" t="e">
        <f t="shared" ref="B72:B73" si="0">SUM(C72:K72)</f>
        <v>#REF!</v>
      </c>
      <c r="C72" s="38" t="e">
        <f>COUNTIF(#REF!,CONCATENATE($A$1,"_E_v_E0_",$A72))</f>
        <v>#REF!</v>
      </c>
      <c r="D72" s="38" t="e">
        <f>COUNTIF(#REF!,CONCATENATE($A$1,"_E_v_E1_",$A72))</f>
        <v>#REF!</v>
      </c>
      <c r="E72" s="38" t="e">
        <f>COUNTIF(#REF!,CONCATENATE($A$1,"_E_v_E2_",$A72))</f>
        <v>#REF!</v>
      </c>
      <c r="F72" s="38" t="e">
        <f>COUNTIF(#REF!,CONCATENATE($A$1,"_E_v_E3_",$A72))</f>
        <v>#REF!</v>
      </c>
      <c r="G72" s="38" t="e">
        <f>COUNTIF(#REF!,CONCATENATE($A$1,"_E_v_E4_",$A72))</f>
        <v>#REF!</v>
      </c>
      <c r="H72" s="38" t="e">
        <f>COUNTIF(#REF!,CONCATENATE($A$1,"_E_v_E5_",$A72))</f>
        <v>#REF!</v>
      </c>
      <c r="I72" s="38" t="e">
        <f>COUNTIF(#REF!,CONCATENATE($A$1,"_E_v_E6_",$A72))</f>
        <v>#REF!</v>
      </c>
      <c r="J72" s="38" t="e">
        <f>COUNTIF(#REF!,CONCATENATE($A$1,"_E_v_E7_",$A72))</f>
        <v>#REF!</v>
      </c>
      <c r="K72" s="38" t="e">
        <f>COUNTIF(#REF!,CONCATENATE($A$1,"_E_nv_",$A72))</f>
        <v>#REF!</v>
      </c>
    </row>
    <row r="73" spans="1:11" ht="12" hidden="1" customHeight="1" outlineLevel="1" x14ac:dyDescent="0.25">
      <c r="A73" s="15" t="s">
        <v>57</v>
      </c>
      <c r="B73" s="16" t="e">
        <f t="shared" si="0"/>
        <v>#REF!</v>
      </c>
      <c r="C73" s="39" t="e">
        <f>COUNTIF(#REF!,CONCATENATE($A$1,"_E_v_E0_",$A73))</f>
        <v>#REF!</v>
      </c>
      <c r="D73" s="39" t="e">
        <f>COUNTIF(#REF!,CONCATENATE($A$1,"_E_v_E1_",$A73))</f>
        <v>#REF!</v>
      </c>
      <c r="E73" s="39" t="e">
        <f>COUNTIF(#REF!,CONCATENATE($A$1,"_E_v_E2_",$A73))</f>
        <v>#REF!</v>
      </c>
      <c r="F73" s="39" t="e">
        <f>COUNTIF(#REF!,CONCATENATE($A$1,"_E_v_E3_",$A73))</f>
        <v>#REF!</v>
      </c>
      <c r="G73" s="39" t="e">
        <f>COUNTIF(#REF!,CONCATENATE($A$1,"_E_v_E4_",$A73))</f>
        <v>#REF!</v>
      </c>
      <c r="H73" s="39" t="e">
        <f>COUNTIF(#REF!,CONCATENATE($A$1,"_E_v_E5_",$A73))</f>
        <v>#REF!</v>
      </c>
      <c r="I73" s="39" t="e">
        <f>COUNTIF(#REF!,CONCATENATE($A$1,"_E_v_E6_",$A73))</f>
        <v>#REF!</v>
      </c>
      <c r="J73" s="39" t="e">
        <f>COUNTIF(#REF!,CONCATENATE($A$1,"_E_v_E7_",$A73))</f>
        <v>#REF!</v>
      </c>
      <c r="K73" s="39" t="e">
        <f>COUNTIF(#REF!,CONCATENATE($A$1,"_E_nv_",$A73))</f>
        <v>#REF!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 t="str">
        <f>'EPC1'!A1</f>
        <v>T3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tr">
        <f>'EPC1'!A5</f>
        <v>3er Trimestre.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179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32" t="s">
        <v>1</v>
      </c>
      <c r="C8" s="133" t="s">
        <v>61</v>
      </c>
      <c r="D8" s="133"/>
      <c r="E8" s="133"/>
      <c r="F8" s="133"/>
      <c r="G8" s="133"/>
      <c r="H8" s="133"/>
      <c r="I8" s="133"/>
      <c r="J8" s="133"/>
      <c r="K8" s="135" t="s">
        <v>71</v>
      </c>
    </row>
    <row r="9" spans="1:11" ht="24.95" customHeight="1" x14ac:dyDescent="0.25">
      <c r="A9" s="6"/>
      <c r="B9" s="132"/>
      <c r="C9" s="32" t="s">
        <v>62</v>
      </c>
      <c r="D9" s="32" t="s">
        <v>63</v>
      </c>
      <c r="E9" s="32" t="s">
        <v>64</v>
      </c>
      <c r="F9" s="33" t="s">
        <v>65</v>
      </c>
      <c r="G9" s="32" t="s">
        <v>66</v>
      </c>
      <c r="H9" s="34" t="s">
        <v>67</v>
      </c>
      <c r="I9" s="34" t="s">
        <v>68</v>
      </c>
      <c r="J9" s="118" t="s">
        <v>69</v>
      </c>
      <c r="K9" s="137"/>
    </row>
    <row r="10" spans="1:11" ht="15" customHeight="1" x14ac:dyDescent="0.25">
      <c r="A10" s="9" t="s">
        <v>7</v>
      </c>
      <c r="B10" s="10">
        <v>1192</v>
      </c>
      <c r="C10" s="91">
        <v>209</v>
      </c>
      <c r="D10" s="91">
        <v>198</v>
      </c>
      <c r="E10" s="91">
        <v>179</v>
      </c>
      <c r="F10" s="91">
        <v>133</v>
      </c>
      <c r="G10" s="91">
        <v>109</v>
      </c>
      <c r="H10" s="91">
        <v>77</v>
      </c>
      <c r="I10" s="91">
        <v>18</v>
      </c>
      <c r="J10" s="91">
        <v>15</v>
      </c>
      <c r="K10" s="91">
        <v>254</v>
      </c>
    </row>
    <row r="11" spans="1:11" ht="15" customHeight="1" x14ac:dyDescent="0.25">
      <c r="A11" s="13" t="s">
        <v>173</v>
      </c>
      <c r="B11" s="96">
        <v>12</v>
      </c>
      <c r="C11" s="111">
        <v>4</v>
      </c>
      <c r="D11" s="111">
        <v>2</v>
      </c>
      <c r="E11" s="111">
        <v>0</v>
      </c>
      <c r="F11" s="111">
        <v>3</v>
      </c>
      <c r="G11" s="111">
        <v>0</v>
      </c>
      <c r="H11" s="111">
        <v>0</v>
      </c>
      <c r="I11" s="111">
        <v>0</v>
      </c>
      <c r="J11" s="111">
        <v>0</v>
      </c>
      <c r="K11" s="111">
        <v>3</v>
      </c>
    </row>
    <row r="12" spans="1:11" ht="15" customHeight="1" x14ac:dyDescent="0.25">
      <c r="A12" s="93" t="s">
        <v>174</v>
      </c>
      <c r="B12" s="94">
        <v>174</v>
      </c>
      <c r="C12" s="112">
        <v>29</v>
      </c>
      <c r="D12" s="112">
        <v>18</v>
      </c>
      <c r="E12" s="112">
        <v>19</v>
      </c>
      <c r="F12" s="112">
        <v>27</v>
      </c>
      <c r="G12" s="112">
        <v>22</v>
      </c>
      <c r="H12" s="112">
        <v>23</v>
      </c>
      <c r="I12" s="112">
        <v>5</v>
      </c>
      <c r="J12" s="112">
        <v>6</v>
      </c>
      <c r="K12" s="112">
        <v>25</v>
      </c>
    </row>
    <row r="13" spans="1:11" ht="15" customHeight="1" x14ac:dyDescent="0.25">
      <c r="A13" s="13" t="s">
        <v>115</v>
      </c>
      <c r="B13" s="96">
        <v>179</v>
      </c>
      <c r="C13" s="111">
        <v>30</v>
      </c>
      <c r="D13" s="111">
        <v>34</v>
      </c>
      <c r="E13" s="111">
        <v>24</v>
      </c>
      <c r="F13" s="111">
        <v>13</v>
      </c>
      <c r="G13" s="111">
        <v>16</v>
      </c>
      <c r="H13" s="111">
        <v>21</v>
      </c>
      <c r="I13" s="111">
        <v>1</v>
      </c>
      <c r="J13" s="111">
        <v>0</v>
      </c>
      <c r="K13" s="111">
        <v>40</v>
      </c>
    </row>
    <row r="14" spans="1:11" ht="15" customHeight="1" x14ac:dyDescent="0.25">
      <c r="A14" s="93" t="s">
        <v>175</v>
      </c>
      <c r="B14" s="94">
        <v>316</v>
      </c>
      <c r="C14" s="112">
        <v>54</v>
      </c>
      <c r="D14" s="112">
        <v>61</v>
      </c>
      <c r="E14" s="112">
        <v>57</v>
      </c>
      <c r="F14" s="112">
        <v>38</v>
      </c>
      <c r="G14" s="112">
        <v>31</v>
      </c>
      <c r="H14" s="112">
        <v>13</v>
      </c>
      <c r="I14" s="112">
        <v>5</v>
      </c>
      <c r="J14" s="112">
        <v>1</v>
      </c>
      <c r="K14" s="112">
        <v>56</v>
      </c>
    </row>
    <row r="15" spans="1:11" ht="15" customHeight="1" x14ac:dyDescent="0.25">
      <c r="A15" s="13" t="s">
        <v>106</v>
      </c>
      <c r="B15" s="96">
        <v>46</v>
      </c>
      <c r="C15" s="111">
        <v>5</v>
      </c>
      <c r="D15" s="111">
        <v>5</v>
      </c>
      <c r="E15" s="111">
        <v>7</v>
      </c>
      <c r="F15" s="111">
        <v>7</v>
      </c>
      <c r="G15" s="111">
        <v>4</v>
      </c>
      <c r="H15" s="111">
        <v>4</v>
      </c>
      <c r="I15" s="111">
        <v>0</v>
      </c>
      <c r="J15" s="111">
        <v>0</v>
      </c>
      <c r="K15" s="111">
        <v>14</v>
      </c>
    </row>
    <row r="16" spans="1:11" ht="15" customHeight="1" x14ac:dyDescent="0.25">
      <c r="A16" s="93" t="s">
        <v>107</v>
      </c>
      <c r="B16" s="94">
        <v>121</v>
      </c>
      <c r="C16" s="112">
        <v>15</v>
      </c>
      <c r="D16" s="112">
        <v>14</v>
      </c>
      <c r="E16" s="112">
        <v>22</v>
      </c>
      <c r="F16" s="112">
        <v>18</v>
      </c>
      <c r="G16" s="112">
        <v>16</v>
      </c>
      <c r="H16" s="112">
        <v>0</v>
      </c>
      <c r="I16" s="112">
        <v>2</v>
      </c>
      <c r="J16" s="112">
        <v>1</v>
      </c>
      <c r="K16" s="112">
        <v>33</v>
      </c>
    </row>
    <row r="17" spans="1:11" ht="15" customHeight="1" x14ac:dyDescent="0.25">
      <c r="A17" s="13" t="s">
        <v>176</v>
      </c>
      <c r="B17" s="96">
        <v>191</v>
      </c>
      <c r="C17" s="111">
        <v>46</v>
      </c>
      <c r="D17" s="111">
        <v>39</v>
      </c>
      <c r="E17" s="111">
        <v>30</v>
      </c>
      <c r="F17" s="111">
        <v>13</v>
      </c>
      <c r="G17" s="111">
        <v>13</v>
      </c>
      <c r="H17" s="111">
        <v>3</v>
      </c>
      <c r="I17" s="111">
        <v>1</v>
      </c>
      <c r="J17" s="111">
        <v>2</v>
      </c>
      <c r="K17" s="111">
        <v>44</v>
      </c>
    </row>
    <row r="18" spans="1:11" ht="15" customHeight="1" x14ac:dyDescent="0.25">
      <c r="A18" s="93" t="s">
        <v>177</v>
      </c>
      <c r="B18" s="94">
        <v>55</v>
      </c>
      <c r="C18" s="112">
        <v>14</v>
      </c>
      <c r="D18" s="112">
        <v>10</v>
      </c>
      <c r="E18" s="112">
        <v>5</v>
      </c>
      <c r="F18" s="112">
        <v>4</v>
      </c>
      <c r="G18" s="112">
        <v>1</v>
      </c>
      <c r="H18" s="112">
        <v>3</v>
      </c>
      <c r="I18" s="112">
        <v>2</v>
      </c>
      <c r="J18" s="112">
        <v>3</v>
      </c>
      <c r="K18" s="112">
        <v>13</v>
      </c>
    </row>
    <row r="19" spans="1:11" ht="15" customHeight="1" x14ac:dyDescent="0.25">
      <c r="A19" s="13" t="s">
        <v>178</v>
      </c>
      <c r="B19" s="96">
        <v>98</v>
      </c>
      <c r="C19" s="111">
        <v>12</v>
      </c>
      <c r="D19" s="111">
        <v>15</v>
      </c>
      <c r="E19" s="111">
        <v>15</v>
      </c>
      <c r="F19" s="111">
        <v>10</v>
      </c>
      <c r="G19" s="111">
        <v>6</v>
      </c>
      <c r="H19" s="111">
        <v>10</v>
      </c>
      <c r="I19" s="111">
        <v>2</v>
      </c>
      <c r="J19" s="111">
        <v>2</v>
      </c>
      <c r="K19" s="111">
        <v>26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 t="str">
        <f>'EPC1'!A1</f>
        <v>T3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9" t="str">
        <f>'EPC1'!A5</f>
        <v>3er Trimestre.</v>
      </c>
      <c r="B5" s="35" t="str">
        <f>IF('EPC1'!B5&lt;&gt;0,'EPC1'!B5,"")</f>
        <v/>
      </c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32" t="s">
        <v>1</v>
      </c>
      <c r="C8" s="132" t="s">
        <v>72</v>
      </c>
      <c r="D8" s="132"/>
      <c r="E8" s="132"/>
      <c r="F8" s="132"/>
      <c r="G8" s="132"/>
      <c r="H8" s="132"/>
      <c r="I8" s="132"/>
      <c r="J8" s="135" t="s">
        <v>71</v>
      </c>
    </row>
    <row r="9" spans="1:10" ht="20.100000000000001" customHeight="1" x14ac:dyDescent="0.25">
      <c r="A9" s="6"/>
      <c r="B9" s="132"/>
      <c r="C9" s="7" t="s">
        <v>163</v>
      </c>
      <c r="D9" s="70" t="s">
        <v>162</v>
      </c>
      <c r="E9" s="70" t="s">
        <v>73</v>
      </c>
      <c r="F9" s="70" t="s">
        <v>74</v>
      </c>
      <c r="G9" s="71" t="s">
        <v>75</v>
      </c>
      <c r="H9" s="70" t="s">
        <v>76</v>
      </c>
      <c r="I9" s="72" t="s">
        <v>77</v>
      </c>
      <c r="J9" s="137"/>
    </row>
    <row r="10" spans="1:10" ht="12" customHeight="1" x14ac:dyDescent="0.25">
      <c r="A10" s="9" t="s">
        <v>7</v>
      </c>
      <c r="B10" s="10">
        <v>1192</v>
      </c>
      <c r="C10" s="73">
        <v>454</v>
      </c>
      <c r="D10" s="73">
        <v>150</v>
      </c>
      <c r="E10" s="73">
        <v>149</v>
      </c>
      <c r="F10" s="73">
        <v>98</v>
      </c>
      <c r="G10" s="73">
        <v>57</v>
      </c>
      <c r="H10" s="73">
        <v>27</v>
      </c>
      <c r="I10" s="73">
        <v>3</v>
      </c>
      <c r="J10" s="74">
        <v>254</v>
      </c>
    </row>
    <row r="11" spans="1:10" ht="12" customHeight="1" collapsed="1" x14ac:dyDescent="0.25">
      <c r="A11" s="11" t="s">
        <v>8</v>
      </c>
      <c r="B11" s="12">
        <v>155</v>
      </c>
      <c r="C11" s="75">
        <v>60</v>
      </c>
      <c r="D11" s="75">
        <v>18</v>
      </c>
      <c r="E11" s="75">
        <v>14</v>
      </c>
      <c r="F11" s="75">
        <v>21</v>
      </c>
      <c r="G11" s="75">
        <v>9</v>
      </c>
      <c r="H11" s="75">
        <v>1</v>
      </c>
      <c r="I11" s="75">
        <v>0</v>
      </c>
      <c r="J11" s="76">
        <v>32</v>
      </c>
    </row>
    <row r="12" spans="1:10" ht="12" hidden="1" customHeight="1" outlineLevel="1" x14ac:dyDescent="0.25">
      <c r="A12" s="13" t="s">
        <v>9</v>
      </c>
      <c r="B12" s="14">
        <v>8</v>
      </c>
      <c r="C12" s="77">
        <v>2</v>
      </c>
      <c r="D12" s="77">
        <v>0</v>
      </c>
      <c r="E12" s="77">
        <v>0</v>
      </c>
      <c r="F12" s="77">
        <v>2</v>
      </c>
      <c r="G12" s="77">
        <v>2</v>
      </c>
      <c r="H12" s="77">
        <v>0</v>
      </c>
      <c r="I12" s="77">
        <v>0</v>
      </c>
      <c r="J12" s="78">
        <v>2</v>
      </c>
    </row>
    <row r="13" spans="1:10" ht="12" hidden="1" customHeight="1" outlineLevel="1" x14ac:dyDescent="0.25">
      <c r="A13" s="15" t="s">
        <v>10</v>
      </c>
      <c r="B13" s="16">
        <v>19</v>
      </c>
      <c r="C13" s="79">
        <v>8</v>
      </c>
      <c r="D13" s="79">
        <v>2</v>
      </c>
      <c r="E13" s="79">
        <v>2</v>
      </c>
      <c r="F13" s="79">
        <v>1</v>
      </c>
      <c r="G13" s="79">
        <v>0</v>
      </c>
      <c r="H13" s="79">
        <v>0</v>
      </c>
      <c r="I13" s="79">
        <v>0</v>
      </c>
      <c r="J13" s="80">
        <v>6</v>
      </c>
    </row>
    <row r="14" spans="1:10" ht="12" hidden="1" customHeight="1" outlineLevel="1" x14ac:dyDescent="0.25">
      <c r="A14" s="13" t="s">
        <v>11</v>
      </c>
      <c r="B14" s="14">
        <v>16</v>
      </c>
      <c r="C14" s="77">
        <v>7</v>
      </c>
      <c r="D14" s="77">
        <v>0</v>
      </c>
      <c r="E14" s="77">
        <v>2</v>
      </c>
      <c r="F14" s="77">
        <v>2</v>
      </c>
      <c r="G14" s="77">
        <v>3</v>
      </c>
      <c r="H14" s="77">
        <v>1</v>
      </c>
      <c r="I14" s="77">
        <v>0</v>
      </c>
      <c r="J14" s="78">
        <v>1</v>
      </c>
    </row>
    <row r="15" spans="1:10" ht="12" hidden="1" customHeight="1" outlineLevel="1" x14ac:dyDescent="0.25">
      <c r="A15" s="15" t="s">
        <v>12</v>
      </c>
      <c r="B15" s="16">
        <v>13</v>
      </c>
      <c r="C15" s="79">
        <v>4</v>
      </c>
      <c r="D15" s="79">
        <v>0</v>
      </c>
      <c r="E15" s="79">
        <v>2</v>
      </c>
      <c r="F15" s="79">
        <v>4</v>
      </c>
      <c r="G15" s="79">
        <v>0</v>
      </c>
      <c r="H15" s="79">
        <v>0</v>
      </c>
      <c r="I15" s="79">
        <v>0</v>
      </c>
      <c r="J15" s="80">
        <v>3</v>
      </c>
    </row>
    <row r="16" spans="1:10" ht="12" hidden="1" customHeight="1" outlineLevel="1" x14ac:dyDescent="0.25">
      <c r="A16" s="13" t="s">
        <v>13</v>
      </c>
      <c r="B16" s="14">
        <v>9</v>
      </c>
      <c r="C16" s="77">
        <v>2</v>
      </c>
      <c r="D16" s="77">
        <v>3</v>
      </c>
      <c r="E16" s="77">
        <v>1</v>
      </c>
      <c r="F16" s="77">
        <v>0</v>
      </c>
      <c r="G16" s="77">
        <v>1</v>
      </c>
      <c r="H16" s="77">
        <v>0</v>
      </c>
      <c r="I16" s="77">
        <v>0</v>
      </c>
      <c r="J16" s="78">
        <v>2</v>
      </c>
    </row>
    <row r="17" spans="1:10" ht="12" hidden="1" customHeight="1" outlineLevel="1" x14ac:dyDescent="0.25">
      <c r="A17" s="15" t="s">
        <v>14</v>
      </c>
      <c r="B17" s="16">
        <v>12</v>
      </c>
      <c r="C17" s="79">
        <v>4</v>
      </c>
      <c r="D17" s="79">
        <v>2</v>
      </c>
      <c r="E17" s="79">
        <v>0</v>
      </c>
      <c r="F17" s="79">
        <v>4</v>
      </c>
      <c r="G17" s="79">
        <v>0</v>
      </c>
      <c r="H17" s="79">
        <v>0</v>
      </c>
      <c r="I17" s="79">
        <v>0</v>
      </c>
      <c r="J17" s="80">
        <v>2</v>
      </c>
    </row>
    <row r="18" spans="1:10" ht="12" hidden="1" customHeight="1" outlineLevel="1" x14ac:dyDescent="0.25">
      <c r="A18" s="13" t="s">
        <v>15</v>
      </c>
      <c r="B18" s="14">
        <v>24</v>
      </c>
      <c r="C18" s="77">
        <v>8</v>
      </c>
      <c r="D18" s="77">
        <v>3</v>
      </c>
      <c r="E18" s="77">
        <v>1</v>
      </c>
      <c r="F18" s="77">
        <v>4</v>
      </c>
      <c r="G18" s="77">
        <v>1</v>
      </c>
      <c r="H18" s="77">
        <v>0</v>
      </c>
      <c r="I18" s="77">
        <v>0</v>
      </c>
      <c r="J18" s="78">
        <v>7</v>
      </c>
    </row>
    <row r="19" spans="1:10" ht="12" hidden="1" customHeight="1" outlineLevel="1" x14ac:dyDescent="0.25">
      <c r="A19" s="15" t="s">
        <v>16</v>
      </c>
      <c r="B19" s="16">
        <v>54</v>
      </c>
      <c r="C19" s="79">
        <v>25</v>
      </c>
      <c r="D19" s="79">
        <v>8</v>
      </c>
      <c r="E19" s="79">
        <v>6</v>
      </c>
      <c r="F19" s="79">
        <v>4</v>
      </c>
      <c r="G19" s="79">
        <v>2</v>
      </c>
      <c r="H19" s="79">
        <v>0</v>
      </c>
      <c r="I19" s="79">
        <v>0</v>
      </c>
      <c r="J19" s="80">
        <v>9</v>
      </c>
    </row>
    <row r="20" spans="1:10" ht="12" customHeight="1" collapsed="1" x14ac:dyDescent="0.25">
      <c r="A20" s="17" t="s">
        <v>17</v>
      </c>
      <c r="B20" s="18">
        <v>22</v>
      </c>
      <c r="C20" s="81">
        <v>7</v>
      </c>
      <c r="D20" s="81">
        <v>0</v>
      </c>
      <c r="E20" s="81">
        <v>5</v>
      </c>
      <c r="F20" s="81">
        <v>2</v>
      </c>
      <c r="G20" s="81">
        <v>4</v>
      </c>
      <c r="H20" s="81">
        <v>1</v>
      </c>
      <c r="I20" s="81">
        <v>0</v>
      </c>
      <c r="J20" s="82">
        <v>3</v>
      </c>
    </row>
    <row r="21" spans="1:10" ht="12" hidden="1" customHeight="1" outlineLevel="1" x14ac:dyDescent="0.25">
      <c r="A21" s="13" t="s">
        <v>18</v>
      </c>
      <c r="B21" s="14">
        <v>3</v>
      </c>
      <c r="C21" s="77">
        <v>1</v>
      </c>
      <c r="D21" s="77">
        <v>0</v>
      </c>
      <c r="E21" s="77">
        <v>1</v>
      </c>
      <c r="F21" s="77">
        <v>0</v>
      </c>
      <c r="G21" s="77">
        <v>0</v>
      </c>
      <c r="H21" s="77">
        <v>1</v>
      </c>
      <c r="I21" s="77">
        <v>0</v>
      </c>
      <c r="J21" s="78">
        <v>0</v>
      </c>
    </row>
    <row r="22" spans="1:10" ht="12" hidden="1" customHeight="1" outlineLevel="1" x14ac:dyDescent="0.25">
      <c r="A22" s="15" t="s">
        <v>19</v>
      </c>
      <c r="B22" s="16">
        <v>1</v>
      </c>
      <c r="C22" s="79">
        <v>1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80">
        <v>0</v>
      </c>
    </row>
    <row r="23" spans="1:10" ht="12" hidden="1" customHeight="1" outlineLevel="1" x14ac:dyDescent="0.25">
      <c r="A23" s="13" t="s">
        <v>20</v>
      </c>
      <c r="B23" s="19">
        <v>18</v>
      </c>
      <c r="C23" s="77">
        <v>5</v>
      </c>
      <c r="D23" s="77">
        <v>0</v>
      </c>
      <c r="E23" s="77">
        <v>4</v>
      </c>
      <c r="F23" s="77">
        <v>2</v>
      </c>
      <c r="G23" s="77">
        <v>4</v>
      </c>
      <c r="H23" s="77">
        <v>0</v>
      </c>
      <c r="I23" s="77">
        <v>0</v>
      </c>
      <c r="J23" s="78">
        <v>3</v>
      </c>
    </row>
    <row r="24" spans="1:10" ht="12" customHeight="1" x14ac:dyDescent="0.25">
      <c r="A24" s="11" t="s">
        <v>145</v>
      </c>
      <c r="B24" s="12">
        <v>27</v>
      </c>
      <c r="C24" s="75">
        <v>15</v>
      </c>
      <c r="D24" s="75">
        <v>1</v>
      </c>
      <c r="E24" s="75">
        <v>1</v>
      </c>
      <c r="F24" s="75">
        <v>2</v>
      </c>
      <c r="G24" s="75">
        <v>0</v>
      </c>
      <c r="H24" s="75">
        <v>0</v>
      </c>
      <c r="I24" s="75">
        <v>1</v>
      </c>
      <c r="J24" s="76">
        <v>7</v>
      </c>
    </row>
    <row r="25" spans="1:10" ht="12" customHeight="1" x14ac:dyDescent="0.25">
      <c r="A25" s="17" t="s">
        <v>146</v>
      </c>
      <c r="B25" s="18">
        <v>24</v>
      </c>
      <c r="C25" s="81">
        <v>8</v>
      </c>
      <c r="D25" s="81">
        <v>2</v>
      </c>
      <c r="E25" s="81">
        <v>3</v>
      </c>
      <c r="F25" s="81">
        <v>1</v>
      </c>
      <c r="G25" s="81">
        <v>1</v>
      </c>
      <c r="H25" s="81">
        <v>0</v>
      </c>
      <c r="I25" s="81">
        <v>0</v>
      </c>
      <c r="J25" s="82">
        <v>9</v>
      </c>
    </row>
    <row r="26" spans="1:10" ht="12" customHeight="1" collapsed="1" x14ac:dyDescent="0.25">
      <c r="A26" s="11" t="s">
        <v>21</v>
      </c>
      <c r="B26" s="12">
        <v>25</v>
      </c>
      <c r="C26" s="75">
        <v>9</v>
      </c>
      <c r="D26" s="75">
        <v>4</v>
      </c>
      <c r="E26" s="75">
        <v>4</v>
      </c>
      <c r="F26" s="75">
        <v>0</v>
      </c>
      <c r="G26" s="75">
        <v>1</v>
      </c>
      <c r="H26" s="75">
        <v>0</v>
      </c>
      <c r="I26" s="75">
        <v>0</v>
      </c>
      <c r="J26" s="76">
        <v>7</v>
      </c>
    </row>
    <row r="27" spans="1:10" ht="12" hidden="1" customHeight="1" outlineLevel="1" x14ac:dyDescent="0.25">
      <c r="A27" s="13" t="s">
        <v>148</v>
      </c>
      <c r="B27" s="19">
        <v>15</v>
      </c>
      <c r="C27" s="83">
        <v>6</v>
      </c>
      <c r="D27" s="83">
        <v>1</v>
      </c>
      <c r="E27" s="83">
        <v>3</v>
      </c>
      <c r="F27" s="83">
        <v>0</v>
      </c>
      <c r="G27" s="83">
        <v>0</v>
      </c>
      <c r="H27" s="83">
        <v>0</v>
      </c>
      <c r="I27" s="83">
        <v>0</v>
      </c>
      <c r="J27" s="84">
        <v>5</v>
      </c>
    </row>
    <row r="28" spans="1:10" ht="12" hidden="1" customHeight="1" outlineLevel="1" x14ac:dyDescent="0.25">
      <c r="A28" s="15" t="s">
        <v>147</v>
      </c>
      <c r="B28" s="16">
        <v>10</v>
      </c>
      <c r="C28" s="79">
        <v>3</v>
      </c>
      <c r="D28" s="79">
        <v>3</v>
      </c>
      <c r="E28" s="79">
        <v>1</v>
      </c>
      <c r="F28" s="79">
        <v>0</v>
      </c>
      <c r="G28" s="79">
        <v>1</v>
      </c>
      <c r="H28" s="79">
        <v>0</v>
      </c>
      <c r="I28" s="79">
        <v>0</v>
      </c>
      <c r="J28" s="80">
        <v>2</v>
      </c>
    </row>
    <row r="29" spans="1:10" ht="12" customHeight="1" x14ac:dyDescent="0.25">
      <c r="A29" s="17" t="s">
        <v>22</v>
      </c>
      <c r="B29" s="21">
        <v>5</v>
      </c>
      <c r="C29" s="85">
        <v>1</v>
      </c>
      <c r="D29" s="85">
        <v>0</v>
      </c>
      <c r="E29" s="85">
        <v>0</v>
      </c>
      <c r="F29" s="85">
        <v>2</v>
      </c>
      <c r="G29" s="85">
        <v>0</v>
      </c>
      <c r="H29" s="85">
        <v>0</v>
      </c>
      <c r="I29" s="85">
        <v>0</v>
      </c>
      <c r="J29" s="86">
        <v>2</v>
      </c>
    </row>
    <row r="30" spans="1:10" ht="12" customHeight="1" collapsed="1" x14ac:dyDescent="0.25">
      <c r="A30" s="11" t="s">
        <v>23</v>
      </c>
      <c r="B30" s="12">
        <v>41</v>
      </c>
      <c r="C30" s="75">
        <v>16</v>
      </c>
      <c r="D30" s="75">
        <v>5</v>
      </c>
      <c r="E30" s="75">
        <v>5</v>
      </c>
      <c r="F30" s="75">
        <v>4</v>
      </c>
      <c r="G30" s="75">
        <v>1</v>
      </c>
      <c r="H30" s="75">
        <v>3</v>
      </c>
      <c r="I30" s="75">
        <v>0</v>
      </c>
      <c r="J30" s="76">
        <v>7</v>
      </c>
    </row>
    <row r="31" spans="1:10" ht="12" hidden="1" customHeight="1" outlineLevel="1" x14ac:dyDescent="0.25">
      <c r="A31" s="13" t="s">
        <v>161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24</v>
      </c>
      <c r="B32" s="16">
        <v>3</v>
      </c>
      <c r="C32" s="79">
        <v>1</v>
      </c>
      <c r="D32" s="79">
        <v>0</v>
      </c>
      <c r="E32" s="79">
        <v>1</v>
      </c>
      <c r="F32" s="79">
        <v>0</v>
      </c>
      <c r="G32" s="79">
        <v>0</v>
      </c>
      <c r="H32" s="79">
        <v>1</v>
      </c>
      <c r="I32" s="79">
        <v>0</v>
      </c>
      <c r="J32" s="80">
        <v>0</v>
      </c>
    </row>
    <row r="33" spans="1:10" ht="12" hidden="1" customHeight="1" outlineLevel="1" x14ac:dyDescent="0.25">
      <c r="A33" s="13" t="s">
        <v>25</v>
      </c>
      <c r="B33" s="14">
        <v>9</v>
      </c>
      <c r="C33" s="77">
        <v>4</v>
      </c>
      <c r="D33" s="77">
        <v>0</v>
      </c>
      <c r="E33" s="77">
        <v>2</v>
      </c>
      <c r="F33" s="77">
        <v>1</v>
      </c>
      <c r="G33" s="77">
        <v>1</v>
      </c>
      <c r="H33" s="77">
        <v>0</v>
      </c>
      <c r="I33" s="77">
        <v>0</v>
      </c>
      <c r="J33" s="78">
        <v>1</v>
      </c>
    </row>
    <row r="34" spans="1:10" ht="12" hidden="1" customHeight="1" outlineLevel="1" x14ac:dyDescent="0.25">
      <c r="A34" s="15" t="s">
        <v>26</v>
      </c>
      <c r="B34" s="16">
        <v>2</v>
      </c>
      <c r="C34" s="79">
        <v>2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80">
        <v>0</v>
      </c>
    </row>
    <row r="35" spans="1:10" ht="12" hidden="1" customHeight="1" outlineLevel="1" x14ac:dyDescent="0.25">
      <c r="A35" s="13" t="s">
        <v>27</v>
      </c>
      <c r="B35" s="14">
        <v>7</v>
      </c>
      <c r="C35" s="77">
        <v>2</v>
      </c>
      <c r="D35" s="77">
        <v>1</v>
      </c>
      <c r="E35" s="77">
        <v>0</v>
      </c>
      <c r="F35" s="77">
        <v>1</v>
      </c>
      <c r="G35" s="77">
        <v>0</v>
      </c>
      <c r="H35" s="77">
        <v>1</v>
      </c>
      <c r="I35" s="77">
        <v>0</v>
      </c>
      <c r="J35" s="78">
        <v>2</v>
      </c>
    </row>
    <row r="36" spans="1:10" ht="12" hidden="1" customHeight="1" outlineLevel="1" x14ac:dyDescent="0.25">
      <c r="A36" s="15" t="s">
        <v>28</v>
      </c>
      <c r="B36" s="16">
        <v>3</v>
      </c>
      <c r="C36" s="79">
        <v>1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80">
        <v>2</v>
      </c>
    </row>
    <row r="37" spans="1:10" ht="12" hidden="1" customHeight="1" outlineLevel="1" x14ac:dyDescent="0.25">
      <c r="A37" s="13" t="s">
        <v>29</v>
      </c>
      <c r="B37" s="14">
        <v>2</v>
      </c>
      <c r="C37" s="77">
        <v>1</v>
      </c>
      <c r="D37" s="77">
        <v>0</v>
      </c>
      <c r="E37" s="77">
        <v>1</v>
      </c>
      <c r="F37" s="77">
        <v>0</v>
      </c>
      <c r="G37" s="77">
        <v>0</v>
      </c>
      <c r="H37" s="77">
        <v>0</v>
      </c>
      <c r="I37" s="77">
        <v>0</v>
      </c>
      <c r="J37" s="78">
        <v>0</v>
      </c>
    </row>
    <row r="38" spans="1:10" ht="12" hidden="1" customHeight="1" outlineLevel="1" x14ac:dyDescent="0.25">
      <c r="A38" s="15" t="s">
        <v>30</v>
      </c>
      <c r="B38" s="16">
        <v>15</v>
      </c>
      <c r="C38" s="79">
        <v>5</v>
      </c>
      <c r="D38" s="79">
        <v>4</v>
      </c>
      <c r="E38" s="79">
        <v>1</v>
      </c>
      <c r="F38" s="79">
        <v>2</v>
      </c>
      <c r="G38" s="79">
        <v>0</v>
      </c>
      <c r="H38" s="79">
        <v>1</v>
      </c>
      <c r="I38" s="79">
        <v>0</v>
      </c>
      <c r="J38" s="80">
        <v>2</v>
      </c>
    </row>
    <row r="39" spans="1:10" ht="12" hidden="1" customHeight="1" outlineLevel="1" x14ac:dyDescent="0.25">
      <c r="A39" s="13" t="s">
        <v>31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32</v>
      </c>
      <c r="B40" s="18">
        <v>34</v>
      </c>
      <c r="C40" s="81">
        <v>12</v>
      </c>
      <c r="D40" s="81">
        <v>4</v>
      </c>
      <c r="E40" s="81">
        <v>4</v>
      </c>
      <c r="F40" s="81">
        <v>1</v>
      </c>
      <c r="G40" s="81">
        <v>0</v>
      </c>
      <c r="H40" s="81">
        <v>1</v>
      </c>
      <c r="I40" s="81">
        <v>0</v>
      </c>
      <c r="J40" s="82">
        <v>12</v>
      </c>
    </row>
    <row r="41" spans="1:10" ht="12" hidden="1" customHeight="1" outlineLevel="1" x14ac:dyDescent="0.25">
      <c r="A41" s="13" t="s">
        <v>33</v>
      </c>
      <c r="B41" s="14">
        <v>15</v>
      </c>
      <c r="C41" s="77">
        <v>4</v>
      </c>
      <c r="D41" s="77">
        <v>4</v>
      </c>
      <c r="E41" s="77">
        <v>1</v>
      </c>
      <c r="F41" s="77">
        <v>0</v>
      </c>
      <c r="G41" s="77">
        <v>0</v>
      </c>
      <c r="H41" s="77">
        <v>0</v>
      </c>
      <c r="I41" s="77">
        <v>0</v>
      </c>
      <c r="J41" s="78">
        <v>6</v>
      </c>
    </row>
    <row r="42" spans="1:10" ht="12" hidden="1" customHeight="1" outlineLevel="1" x14ac:dyDescent="0.25">
      <c r="A42" s="15" t="s">
        <v>34</v>
      </c>
      <c r="B42" s="16">
        <v>5</v>
      </c>
      <c r="C42" s="79">
        <v>1</v>
      </c>
      <c r="D42" s="79">
        <v>0</v>
      </c>
      <c r="E42" s="79">
        <v>2</v>
      </c>
      <c r="F42" s="79">
        <v>0</v>
      </c>
      <c r="G42" s="79">
        <v>0</v>
      </c>
      <c r="H42" s="79">
        <v>1</v>
      </c>
      <c r="I42" s="79">
        <v>0</v>
      </c>
      <c r="J42" s="80">
        <v>1</v>
      </c>
    </row>
    <row r="43" spans="1:10" ht="12" hidden="1" customHeight="1" outlineLevel="1" x14ac:dyDescent="0.25">
      <c r="A43" s="13" t="s">
        <v>35</v>
      </c>
      <c r="B43" s="14">
        <v>1</v>
      </c>
      <c r="C43" s="77">
        <v>0</v>
      </c>
      <c r="D43" s="77">
        <v>0</v>
      </c>
      <c r="E43" s="77">
        <v>1</v>
      </c>
      <c r="F43" s="77">
        <v>0</v>
      </c>
      <c r="G43" s="77">
        <v>0</v>
      </c>
      <c r="H43" s="77">
        <v>0</v>
      </c>
      <c r="I43" s="77">
        <v>0</v>
      </c>
      <c r="J43" s="78">
        <v>0</v>
      </c>
    </row>
    <row r="44" spans="1:10" ht="12" hidden="1" customHeight="1" outlineLevel="1" x14ac:dyDescent="0.25">
      <c r="A44" s="15" t="s">
        <v>36</v>
      </c>
      <c r="B44" s="16">
        <v>7</v>
      </c>
      <c r="C44" s="79">
        <v>4</v>
      </c>
      <c r="D44" s="79">
        <v>0</v>
      </c>
      <c r="E44" s="79">
        <v>0</v>
      </c>
      <c r="F44" s="79">
        <v>1</v>
      </c>
      <c r="G44" s="79">
        <v>0</v>
      </c>
      <c r="H44" s="79">
        <v>0</v>
      </c>
      <c r="I44" s="79">
        <v>0</v>
      </c>
      <c r="J44" s="80">
        <v>2</v>
      </c>
    </row>
    <row r="45" spans="1:10" ht="12" hidden="1" customHeight="1" outlineLevel="1" x14ac:dyDescent="0.25">
      <c r="A45" s="13" t="s">
        <v>37</v>
      </c>
      <c r="B45" s="14">
        <v>6</v>
      </c>
      <c r="C45" s="77">
        <v>3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8">
        <v>3</v>
      </c>
    </row>
    <row r="46" spans="1:10" ht="12" customHeight="1" collapsed="1" x14ac:dyDescent="0.25">
      <c r="A46" s="11" t="s">
        <v>38</v>
      </c>
      <c r="B46" s="12">
        <v>297</v>
      </c>
      <c r="C46" s="75">
        <v>104</v>
      </c>
      <c r="D46" s="75">
        <v>35</v>
      </c>
      <c r="E46" s="75">
        <v>39</v>
      </c>
      <c r="F46" s="75">
        <v>28</v>
      </c>
      <c r="G46" s="75">
        <v>12</v>
      </c>
      <c r="H46" s="75">
        <v>4</v>
      </c>
      <c r="I46" s="75">
        <v>0</v>
      </c>
      <c r="J46" s="76">
        <v>75</v>
      </c>
    </row>
    <row r="47" spans="1:10" ht="12" hidden="1" customHeight="1" outlineLevel="1" x14ac:dyDescent="0.25">
      <c r="A47" s="13" t="s">
        <v>39</v>
      </c>
      <c r="B47" s="19">
        <v>254</v>
      </c>
      <c r="C47" s="83">
        <v>90</v>
      </c>
      <c r="D47" s="83">
        <v>29</v>
      </c>
      <c r="E47" s="83">
        <v>31</v>
      </c>
      <c r="F47" s="83">
        <v>27</v>
      </c>
      <c r="G47" s="83">
        <v>11</v>
      </c>
      <c r="H47" s="83">
        <v>4</v>
      </c>
      <c r="I47" s="83">
        <v>0</v>
      </c>
      <c r="J47" s="84">
        <v>62</v>
      </c>
    </row>
    <row r="48" spans="1:10" ht="12" hidden="1" customHeight="1" outlineLevel="1" x14ac:dyDescent="0.25">
      <c r="A48" s="15" t="s">
        <v>40</v>
      </c>
      <c r="B48" s="22">
        <v>25</v>
      </c>
      <c r="C48" s="87">
        <v>9</v>
      </c>
      <c r="D48" s="87">
        <v>4</v>
      </c>
      <c r="E48" s="87">
        <v>3</v>
      </c>
      <c r="F48" s="87">
        <v>0</v>
      </c>
      <c r="G48" s="87">
        <v>0</v>
      </c>
      <c r="H48" s="87">
        <v>0</v>
      </c>
      <c r="I48" s="87">
        <v>0</v>
      </c>
      <c r="J48" s="88">
        <v>9</v>
      </c>
    </row>
    <row r="49" spans="1:10" ht="12" hidden="1" customHeight="1" outlineLevel="1" x14ac:dyDescent="0.25">
      <c r="A49" s="13" t="s">
        <v>41</v>
      </c>
      <c r="B49" s="14">
        <v>7</v>
      </c>
      <c r="C49" s="77">
        <v>3</v>
      </c>
      <c r="D49" s="77">
        <v>1</v>
      </c>
      <c r="E49" s="77">
        <v>2</v>
      </c>
      <c r="F49" s="77">
        <v>0</v>
      </c>
      <c r="G49" s="77">
        <v>1</v>
      </c>
      <c r="H49" s="77">
        <v>0</v>
      </c>
      <c r="I49" s="77">
        <v>0</v>
      </c>
      <c r="J49" s="78">
        <v>0</v>
      </c>
    </row>
    <row r="50" spans="1:10" ht="12" hidden="1" customHeight="1" outlineLevel="1" x14ac:dyDescent="0.25">
      <c r="A50" s="15" t="s">
        <v>42</v>
      </c>
      <c r="B50" s="22">
        <v>11</v>
      </c>
      <c r="C50" s="79">
        <v>2</v>
      </c>
      <c r="D50" s="79">
        <v>1</v>
      </c>
      <c r="E50" s="79">
        <v>3</v>
      </c>
      <c r="F50" s="79">
        <v>1</v>
      </c>
      <c r="G50" s="79">
        <v>0</v>
      </c>
      <c r="H50" s="79">
        <v>0</v>
      </c>
      <c r="I50" s="79">
        <v>0</v>
      </c>
      <c r="J50" s="80">
        <v>4</v>
      </c>
    </row>
    <row r="51" spans="1:10" ht="12" customHeight="1" collapsed="1" x14ac:dyDescent="0.25">
      <c r="A51" s="17" t="s">
        <v>43</v>
      </c>
      <c r="B51" s="18">
        <v>165</v>
      </c>
      <c r="C51" s="81">
        <v>59</v>
      </c>
      <c r="D51" s="81">
        <v>22</v>
      </c>
      <c r="E51" s="81">
        <v>20</v>
      </c>
      <c r="F51" s="81">
        <v>12</v>
      </c>
      <c r="G51" s="81">
        <v>8</v>
      </c>
      <c r="H51" s="81">
        <v>6</v>
      </c>
      <c r="I51" s="81">
        <v>1</v>
      </c>
      <c r="J51" s="82">
        <v>37</v>
      </c>
    </row>
    <row r="52" spans="1:10" ht="12" hidden="1" customHeight="1" outlineLevel="1" x14ac:dyDescent="0.25">
      <c r="A52" s="13" t="s">
        <v>154</v>
      </c>
      <c r="B52" s="19">
        <v>43</v>
      </c>
      <c r="C52" s="83">
        <v>16</v>
      </c>
      <c r="D52" s="83">
        <v>4</v>
      </c>
      <c r="E52" s="83">
        <v>6</v>
      </c>
      <c r="F52" s="83">
        <v>4</v>
      </c>
      <c r="G52" s="83">
        <v>3</v>
      </c>
      <c r="H52" s="83">
        <v>0</v>
      </c>
      <c r="I52" s="83">
        <v>0</v>
      </c>
      <c r="J52" s="84">
        <v>10</v>
      </c>
    </row>
    <row r="53" spans="1:10" ht="12" hidden="1" customHeight="1" outlineLevel="1" x14ac:dyDescent="0.25">
      <c r="A53" s="15" t="s">
        <v>155</v>
      </c>
      <c r="B53" s="16">
        <v>10</v>
      </c>
      <c r="C53" s="79">
        <v>4</v>
      </c>
      <c r="D53" s="79">
        <v>3</v>
      </c>
      <c r="E53" s="79">
        <v>0</v>
      </c>
      <c r="F53" s="79">
        <v>0</v>
      </c>
      <c r="G53" s="79">
        <v>1</v>
      </c>
      <c r="H53" s="79">
        <v>0</v>
      </c>
      <c r="I53" s="79">
        <v>1</v>
      </c>
      <c r="J53" s="80">
        <v>1</v>
      </c>
    </row>
    <row r="54" spans="1:10" ht="12" hidden="1" customHeight="1" outlineLevel="1" x14ac:dyDescent="0.25">
      <c r="A54" s="13" t="s">
        <v>156</v>
      </c>
      <c r="B54" s="19">
        <v>112</v>
      </c>
      <c r="C54" s="83">
        <v>39</v>
      </c>
      <c r="D54" s="83">
        <v>15</v>
      </c>
      <c r="E54" s="83">
        <v>14</v>
      </c>
      <c r="F54" s="83">
        <v>8</v>
      </c>
      <c r="G54" s="83">
        <v>4</v>
      </c>
      <c r="H54" s="83">
        <v>6</v>
      </c>
      <c r="I54" s="83">
        <v>0</v>
      </c>
      <c r="J54" s="84">
        <v>26</v>
      </c>
    </row>
    <row r="55" spans="1:10" ht="12" customHeight="1" collapsed="1" x14ac:dyDescent="0.25">
      <c r="A55" s="11" t="s">
        <v>44</v>
      </c>
      <c r="B55" s="12">
        <v>20</v>
      </c>
      <c r="C55" s="75">
        <v>7</v>
      </c>
      <c r="D55" s="75">
        <v>3</v>
      </c>
      <c r="E55" s="75">
        <v>2</v>
      </c>
      <c r="F55" s="75">
        <v>2</v>
      </c>
      <c r="G55" s="75">
        <v>0</v>
      </c>
      <c r="H55" s="75">
        <v>0</v>
      </c>
      <c r="I55" s="75">
        <v>0</v>
      </c>
      <c r="J55" s="76">
        <v>6</v>
      </c>
    </row>
    <row r="56" spans="1:10" ht="12" hidden="1" customHeight="1" outlineLevel="1" x14ac:dyDescent="0.25">
      <c r="A56" s="13" t="s">
        <v>45</v>
      </c>
      <c r="B56" s="14">
        <v>11</v>
      </c>
      <c r="C56" s="77">
        <v>5</v>
      </c>
      <c r="D56" s="77">
        <v>1</v>
      </c>
      <c r="E56" s="77">
        <v>2</v>
      </c>
      <c r="F56" s="77">
        <v>1</v>
      </c>
      <c r="G56" s="77">
        <v>0</v>
      </c>
      <c r="H56" s="77">
        <v>0</v>
      </c>
      <c r="I56" s="77">
        <v>0</v>
      </c>
      <c r="J56" s="78">
        <v>2</v>
      </c>
    </row>
    <row r="57" spans="1:10" ht="12" hidden="1" customHeight="1" outlineLevel="1" x14ac:dyDescent="0.25">
      <c r="A57" s="15" t="s">
        <v>46</v>
      </c>
      <c r="B57" s="16">
        <v>9</v>
      </c>
      <c r="C57" s="79">
        <v>2</v>
      </c>
      <c r="D57" s="79">
        <v>2</v>
      </c>
      <c r="E57" s="79">
        <v>0</v>
      </c>
      <c r="F57" s="79">
        <v>1</v>
      </c>
      <c r="G57" s="79">
        <v>0</v>
      </c>
      <c r="H57" s="79">
        <v>0</v>
      </c>
      <c r="I57" s="79">
        <v>0</v>
      </c>
      <c r="J57" s="80">
        <v>4</v>
      </c>
    </row>
    <row r="58" spans="1:10" ht="12" customHeight="1" collapsed="1" x14ac:dyDescent="0.25">
      <c r="A58" s="17" t="s">
        <v>47</v>
      </c>
      <c r="B58" s="18">
        <v>71</v>
      </c>
      <c r="C58" s="81">
        <v>33</v>
      </c>
      <c r="D58" s="81">
        <v>12</v>
      </c>
      <c r="E58" s="81">
        <v>14</v>
      </c>
      <c r="F58" s="81">
        <v>2</v>
      </c>
      <c r="G58" s="81">
        <v>1</v>
      </c>
      <c r="H58" s="81">
        <v>1</v>
      </c>
      <c r="I58" s="81">
        <v>0</v>
      </c>
      <c r="J58" s="82">
        <v>8</v>
      </c>
    </row>
    <row r="59" spans="1:10" ht="12" hidden="1" customHeight="1" outlineLevel="1" x14ac:dyDescent="0.25">
      <c r="A59" s="13" t="s">
        <v>149</v>
      </c>
      <c r="B59" s="19">
        <v>26</v>
      </c>
      <c r="C59" s="77">
        <v>12</v>
      </c>
      <c r="D59" s="77">
        <v>4</v>
      </c>
      <c r="E59" s="77">
        <v>5</v>
      </c>
      <c r="F59" s="77">
        <v>0</v>
      </c>
      <c r="G59" s="77">
        <v>1</v>
      </c>
      <c r="H59" s="77">
        <v>1</v>
      </c>
      <c r="I59" s="77">
        <v>0</v>
      </c>
      <c r="J59" s="78">
        <v>3</v>
      </c>
    </row>
    <row r="60" spans="1:10" ht="12" hidden="1" customHeight="1" outlineLevel="1" x14ac:dyDescent="0.25">
      <c r="A60" s="15" t="s">
        <v>48</v>
      </c>
      <c r="B60" s="16">
        <v>9</v>
      </c>
      <c r="C60" s="79">
        <v>6</v>
      </c>
      <c r="D60" s="79">
        <v>2</v>
      </c>
      <c r="E60" s="79">
        <v>1</v>
      </c>
      <c r="F60" s="79">
        <v>0</v>
      </c>
      <c r="G60" s="79">
        <v>0</v>
      </c>
      <c r="H60" s="79">
        <v>0</v>
      </c>
      <c r="I60" s="79">
        <v>0</v>
      </c>
      <c r="J60" s="80">
        <v>0</v>
      </c>
    </row>
    <row r="61" spans="1:10" ht="12" hidden="1" customHeight="1" outlineLevel="1" x14ac:dyDescent="0.25">
      <c r="A61" s="13" t="s">
        <v>49</v>
      </c>
      <c r="B61" s="14">
        <v>4</v>
      </c>
      <c r="C61" s="77">
        <v>0</v>
      </c>
      <c r="D61" s="77">
        <v>1</v>
      </c>
      <c r="E61" s="77">
        <v>1</v>
      </c>
      <c r="F61" s="77">
        <v>0</v>
      </c>
      <c r="G61" s="77">
        <v>0</v>
      </c>
      <c r="H61" s="77">
        <v>0</v>
      </c>
      <c r="I61" s="77">
        <v>0</v>
      </c>
      <c r="J61" s="78">
        <v>2</v>
      </c>
    </row>
    <row r="62" spans="1:10" ht="12" hidden="1" customHeight="1" outlineLevel="1" x14ac:dyDescent="0.25">
      <c r="A62" s="15" t="s">
        <v>50</v>
      </c>
      <c r="B62" s="22">
        <v>32</v>
      </c>
      <c r="C62" s="79">
        <v>15</v>
      </c>
      <c r="D62" s="79">
        <v>5</v>
      </c>
      <c r="E62" s="79">
        <v>7</v>
      </c>
      <c r="F62" s="79">
        <v>2</v>
      </c>
      <c r="G62" s="79">
        <v>0</v>
      </c>
      <c r="H62" s="79">
        <v>0</v>
      </c>
      <c r="I62" s="79">
        <v>0</v>
      </c>
      <c r="J62" s="80">
        <v>3</v>
      </c>
    </row>
    <row r="63" spans="1:10" ht="12" customHeight="1" x14ac:dyDescent="0.25">
      <c r="A63" s="11" t="s">
        <v>150</v>
      </c>
      <c r="B63" s="20">
        <v>183</v>
      </c>
      <c r="C63" s="75">
        <v>68</v>
      </c>
      <c r="D63" s="75">
        <v>23</v>
      </c>
      <c r="E63" s="75">
        <v>23</v>
      </c>
      <c r="F63" s="75">
        <v>12</v>
      </c>
      <c r="G63" s="75">
        <v>15</v>
      </c>
      <c r="H63" s="75">
        <v>7</v>
      </c>
      <c r="I63" s="75">
        <v>1</v>
      </c>
      <c r="J63" s="76">
        <v>34</v>
      </c>
    </row>
    <row r="64" spans="1:10" ht="12" customHeight="1" x14ac:dyDescent="0.25">
      <c r="A64" s="17" t="s">
        <v>151</v>
      </c>
      <c r="B64" s="21">
        <v>46</v>
      </c>
      <c r="C64" s="85">
        <v>15</v>
      </c>
      <c r="D64" s="85">
        <v>9</v>
      </c>
      <c r="E64" s="85">
        <v>6</v>
      </c>
      <c r="F64" s="85">
        <v>4</v>
      </c>
      <c r="G64" s="85">
        <v>3</v>
      </c>
      <c r="H64" s="85">
        <v>1</v>
      </c>
      <c r="I64" s="85">
        <v>0</v>
      </c>
      <c r="J64" s="86">
        <v>8</v>
      </c>
    </row>
    <row r="65" spans="1:10" ht="12" customHeight="1" x14ac:dyDescent="0.25">
      <c r="A65" s="11" t="s">
        <v>152</v>
      </c>
      <c r="B65" s="12">
        <v>7</v>
      </c>
      <c r="C65" s="89">
        <v>4</v>
      </c>
      <c r="D65" s="89">
        <v>0</v>
      </c>
      <c r="E65" s="89">
        <v>1</v>
      </c>
      <c r="F65" s="89">
        <v>2</v>
      </c>
      <c r="G65" s="89">
        <v>0</v>
      </c>
      <c r="H65" s="89">
        <v>0</v>
      </c>
      <c r="I65" s="89">
        <v>0</v>
      </c>
      <c r="J65" s="90">
        <v>0</v>
      </c>
    </row>
    <row r="66" spans="1:10" ht="12" customHeight="1" collapsed="1" x14ac:dyDescent="0.25">
      <c r="A66" s="17" t="s">
        <v>51</v>
      </c>
      <c r="B66" s="18">
        <v>62</v>
      </c>
      <c r="C66" s="81">
        <v>32</v>
      </c>
      <c r="D66" s="81">
        <v>11</v>
      </c>
      <c r="E66" s="81">
        <v>8</v>
      </c>
      <c r="F66" s="81">
        <v>3</v>
      </c>
      <c r="G66" s="81">
        <v>2</v>
      </c>
      <c r="H66" s="81">
        <v>2</v>
      </c>
      <c r="I66" s="81">
        <v>0</v>
      </c>
      <c r="J66" s="82">
        <v>4</v>
      </c>
    </row>
    <row r="67" spans="1:10" ht="12" hidden="1" customHeight="1" outlineLevel="1" x14ac:dyDescent="0.25">
      <c r="A67" s="13" t="s">
        <v>52</v>
      </c>
      <c r="B67" s="19">
        <v>11</v>
      </c>
      <c r="C67" s="77">
        <v>5</v>
      </c>
      <c r="D67" s="77">
        <v>0</v>
      </c>
      <c r="E67" s="77">
        <v>3</v>
      </c>
      <c r="F67" s="77">
        <v>2</v>
      </c>
      <c r="G67" s="77">
        <v>0</v>
      </c>
      <c r="H67" s="77">
        <v>0</v>
      </c>
      <c r="I67" s="77">
        <v>0</v>
      </c>
      <c r="J67" s="78">
        <v>1</v>
      </c>
    </row>
    <row r="68" spans="1:10" ht="12" hidden="1" customHeight="1" outlineLevel="1" x14ac:dyDescent="0.25">
      <c r="A68" s="15" t="s">
        <v>53</v>
      </c>
      <c r="B68" s="22">
        <v>29</v>
      </c>
      <c r="C68" s="79">
        <v>13</v>
      </c>
      <c r="D68" s="79">
        <v>8</v>
      </c>
      <c r="E68" s="79">
        <v>4</v>
      </c>
      <c r="F68" s="79">
        <v>0</v>
      </c>
      <c r="G68" s="79">
        <v>2</v>
      </c>
      <c r="H68" s="79">
        <v>0</v>
      </c>
      <c r="I68" s="79">
        <v>0</v>
      </c>
      <c r="J68" s="80">
        <v>2</v>
      </c>
    </row>
    <row r="69" spans="1:10" ht="12" hidden="1" customHeight="1" outlineLevel="1" x14ac:dyDescent="0.25">
      <c r="A69" s="13" t="s">
        <v>54</v>
      </c>
      <c r="B69" s="19">
        <v>22</v>
      </c>
      <c r="C69" s="77">
        <v>14</v>
      </c>
      <c r="D69" s="77">
        <v>3</v>
      </c>
      <c r="E69" s="77">
        <v>1</v>
      </c>
      <c r="F69" s="77">
        <v>1</v>
      </c>
      <c r="G69" s="77">
        <v>0</v>
      </c>
      <c r="H69" s="77">
        <v>2</v>
      </c>
      <c r="I69" s="77">
        <v>0</v>
      </c>
      <c r="J69" s="78">
        <v>1</v>
      </c>
    </row>
    <row r="70" spans="1:10" ht="12" customHeight="1" x14ac:dyDescent="0.25">
      <c r="A70" s="11" t="s">
        <v>153</v>
      </c>
      <c r="B70" s="12">
        <v>5</v>
      </c>
      <c r="C70" s="89">
        <v>1</v>
      </c>
      <c r="D70" s="89">
        <v>1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90">
        <v>3</v>
      </c>
    </row>
    <row r="71" spans="1:10" ht="12" customHeight="1" collapsed="1" x14ac:dyDescent="0.25">
      <c r="A71" s="17" t="s">
        <v>55</v>
      </c>
      <c r="B71" s="21">
        <v>3</v>
      </c>
      <c r="C71" s="85">
        <v>3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6">
        <v>0</v>
      </c>
    </row>
    <row r="72" spans="1:10" ht="12" hidden="1" customHeight="1" outlineLevel="1" x14ac:dyDescent="0.25">
      <c r="A72" s="13" t="s">
        <v>56</v>
      </c>
      <c r="B72" s="14" t="e">
        <f t="shared" ref="B72:B73" si="0">SUM(C72:J72)</f>
        <v>#REF!</v>
      </c>
      <c r="C72" s="77" t="e">
        <f>COUNTIF(#REF!,CONCATENATE($A$1,"_N_v_Nn_",$A72))</f>
        <v>#REF!</v>
      </c>
      <c r="D72" s="77" t="e">
        <f>COUNTIF(#REF!,CONCATENATE($A$1,"_N_v_N0_",$A72))</f>
        <v>#REF!</v>
      </c>
      <c r="E72" s="77" t="e">
        <f>COUNTIF(#REF!,CONCATENATE($A$1,"_N_v_N1_",$A72))</f>
        <v>#REF!</v>
      </c>
      <c r="F72" s="77" t="e">
        <f>COUNTIF(#REF!,CONCATENATE($A$1,"_N_v_N2_",$A72))</f>
        <v>#REF!</v>
      </c>
      <c r="G72" s="77" t="e">
        <f>COUNTIF(#REF!,CONCATENATE($A$1,"_N_v_N3_",$A72))</f>
        <v>#REF!</v>
      </c>
      <c r="H72" s="77" t="e">
        <f>COUNTIF(#REF!,CONCATENATE($A$1,"_N_v_N4_",$A72))</f>
        <v>#REF!</v>
      </c>
      <c r="I72" s="77" t="e">
        <f>COUNTIF(#REF!,CONCATENATE($A$1,"_N_v_N5_",$A72))</f>
        <v>#REF!</v>
      </c>
      <c r="J72" s="78" t="e">
        <f>COUNTIF(#REF!,CONCATENATE($A$1,"_N_nv_",$A72))</f>
        <v>#REF!</v>
      </c>
    </row>
    <row r="73" spans="1:10" ht="12" hidden="1" customHeight="1" outlineLevel="1" x14ac:dyDescent="0.25">
      <c r="A73" s="15" t="s">
        <v>57</v>
      </c>
      <c r="B73" s="16" t="e">
        <f t="shared" si="0"/>
        <v>#REF!</v>
      </c>
      <c r="C73" s="79" t="e">
        <f>COUNTIF(#REF!,CONCATENATE($A$1,"_N_v_Nn_",$A73))</f>
        <v>#REF!</v>
      </c>
      <c r="D73" s="79" t="e">
        <f>COUNTIF(#REF!,CONCATENATE($A$1,"_N_v_N0_",$A73))</f>
        <v>#REF!</v>
      </c>
      <c r="E73" s="79" t="e">
        <f>COUNTIF(#REF!,CONCATENATE($A$1,"_N_v_N1_",$A73))</f>
        <v>#REF!</v>
      </c>
      <c r="F73" s="79" t="e">
        <f>COUNTIF(#REF!,CONCATENATE($A$1,"_N_v_N2_",$A73))</f>
        <v>#REF!</v>
      </c>
      <c r="G73" s="79" t="e">
        <f>COUNTIF(#REF!,CONCATENATE($A$1,"_N_v_N3_",$A73))</f>
        <v>#REF!</v>
      </c>
      <c r="H73" s="79" t="e">
        <f>COUNTIF(#REF!,CONCATENATE($A$1,"_N_v_N4_",$A73))</f>
        <v>#REF!</v>
      </c>
      <c r="I73" s="79" t="e">
        <f>COUNTIF(#REF!,CONCATENATE($A$1,"_N_v_N5_",$A73))</f>
        <v>#REF!</v>
      </c>
      <c r="J73" s="80" t="e">
        <f>COUNTIF(#REF!,CONCATENATE($A$1,"_N_nv_",$A73))</f>
        <v>#REF!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 t="str">
        <f>'EPC1'!A1</f>
        <v>T3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9" t="str">
        <f>'EPC1'!A5</f>
        <v>3er Trimestre.</v>
      </c>
      <c r="B5" s="35" t="str">
        <f>IF('EPC1'!B5&lt;&gt;0,'EPC1'!B5,"")</f>
        <v/>
      </c>
      <c r="C5" s="3"/>
      <c r="D5" s="3"/>
      <c r="E5" s="3"/>
    </row>
    <row r="6" spans="1:5" ht="26.25" x14ac:dyDescent="0.25">
      <c r="A6" s="4" t="s">
        <v>181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32" t="s">
        <v>1</v>
      </c>
      <c r="C8" s="133" t="s">
        <v>58</v>
      </c>
      <c r="D8" s="133"/>
      <c r="E8" s="133"/>
    </row>
    <row r="9" spans="1:5" ht="20.100000000000001" customHeight="1" x14ac:dyDescent="0.25">
      <c r="A9" s="6" t="s">
        <v>72</v>
      </c>
      <c r="B9" s="132"/>
      <c r="C9" s="8" t="s">
        <v>137</v>
      </c>
      <c r="D9" s="8" t="s">
        <v>138</v>
      </c>
      <c r="E9" s="8" t="s">
        <v>59</v>
      </c>
    </row>
    <row r="10" spans="1:5" ht="15" customHeight="1" x14ac:dyDescent="0.25">
      <c r="A10" s="15" t="s">
        <v>163</v>
      </c>
      <c r="B10" s="39">
        <v>454</v>
      </c>
      <c r="C10" s="79">
        <v>430</v>
      </c>
      <c r="D10" s="79">
        <v>16</v>
      </c>
      <c r="E10" s="79">
        <v>8</v>
      </c>
    </row>
    <row r="11" spans="1:5" ht="15" customHeight="1" x14ac:dyDescent="0.25">
      <c r="A11" s="13" t="s">
        <v>162</v>
      </c>
      <c r="B11" s="38">
        <v>150</v>
      </c>
      <c r="C11" s="77">
        <v>142</v>
      </c>
      <c r="D11" s="77">
        <v>3</v>
      </c>
      <c r="E11" s="77">
        <v>5</v>
      </c>
    </row>
    <row r="12" spans="1:5" ht="15" customHeight="1" x14ac:dyDescent="0.25">
      <c r="A12" s="93" t="s">
        <v>73</v>
      </c>
      <c r="B12" s="97">
        <v>149</v>
      </c>
      <c r="C12" s="95">
        <v>142</v>
      </c>
      <c r="D12" s="95">
        <v>4</v>
      </c>
      <c r="E12" s="95">
        <v>3</v>
      </c>
    </row>
    <row r="13" spans="1:5" ht="15" customHeight="1" x14ac:dyDescent="0.25">
      <c r="A13" s="13" t="s">
        <v>74</v>
      </c>
      <c r="B13" s="38">
        <v>98</v>
      </c>
      <c r="C13" s="77">
        <v>88</v>
      </c>
      <c r="D13" s="77">
        <v>9</v>
      </c>
      <c r="E13" s="77">
        <v>1</v>
      </c>
    </row>
    <row r="14" spans="1:5" ht="15" customHeight="1" x14ac:dyDescent="0.25">
      <c r="A14" s="93" t="s">
        <v>75</v>
      </c>
      <c r="B14" s="97">
        <v>57</v>
      </c>
      <c r="C14" s="95">
        <v>53</v>
      </c>
      <c r="D14" s="95">
        <v>4</v>
      </c>
      <c r="E14" s="95">
        <v>0</v>
      </c>
    </row>
    <row r="15" spans="1:5" ht="15" customHeight="1" x14ac:dyDescent="0.25">
      <c r="A15" s="13" t="s">
        <v>76</v>
      </c>
      <c r="B15" s="38">
        <v>27</v>
      </c>
      <c r="C15" s="77">
        <v>23</v>
      </c>
      <c r="D15" s="77">
        <v>4</v>
      </c>
      <c r="E15" s="77">
        <v>0</v>
      </c>
    </row>
    <row r="16" spans="1:5" ht="15" customHeight="1" x14ac:dyDescent="0.25">
      <c r="A16" s="93" t="s">
        <v>77</v>
      </c>
      <c r="B16" s="97">
        <v>3</v>
      </c>
      <c r="C16" s="95">
        <v>1</v>
      </c>
      <c r="D16" s="95">
        <v>2</v>
      </c>
      <c r="E16" s="95">
        <v>0</v>
      </c>
    </row>
    <row r="17" spans="1:5" ht="15" customHeight="1" x14ac:dyDescent="0.25">
      <c r="A17" s="92" t="s">
        <v>172</v>
      </c>
      <c r="B17" s="38">
        <v>254</v>
      </c>
      <c r="C17" s="77">
        <v>218</v>
      </c>
      <c r="D17" s="77">
        <v>10</v>
      </c>
      <c r="E17" s="77">
        <v>26</v>
      </c>
    </row>
    <row r="18" spans="1:5" ht="15" customHeight="1" x14ac:dyDescent="0.25">
      <c r="A18" s="9" t="s">
        <v>7</v>
      </c>
      <c r="B18" s="36">
        <v>1192</v>
      </c>
      <c r="C18" s="73">
        <v>1097</v>
      </c>
      <c r="D18" s="73">
        <v>52</v>
      </c>
      <c r="E18" s="73">
        <v>43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 t="str">
        <f>'EPC1'!A1</f>
        <v>T3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9" t="str">
        <f>'EPC1'!A5</f>
        <v>3er Trimestre.</v>
      </c>
      <c r="B5" s="35" t="str">
        <f>IF('EPC1'!B5&lt;&gt;0,'EPC1'!B5,"")</f>
        <v/>
      </c>
      <c r="C5" s="2"/>
      <c r="D5" s="2"/>
      <c r="E5" s="2"/>
      <c r="F5" s="3"/>
      <c r="G5" s="3"/>
      <c r="H5" s="3"/>
    </row>
    <row r="6" spans="1:8" ht="26.25" x14ac:dyDescent="0.25">
      <c r="A6" s="4" t="s">
        <v>164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130"/>
      <c r="D7" s="130"/>
      <c r="E7" s="130"/>
      <c r="F7" s="130"/>
      <c r="G7" s="130"/>
      <c r="H7" s="130"/>
    </row>
    <row r="8" spans="1:8" ht="20.100000000000001" customHeight="1" x14ac:dyDescent="0.25">
      <c r="A8" s="6"/>
      <c r="B8" s="132" t="s">
        <v>1</v>
      </c>
      <c r="C8" s="132" t="s">
        <v>165</v>
      </c>
      <c r="D8" s="132"/>
      <c r="E8" s="132"/>
      <c r="F8" s="132"/>
      <c r="G8" s="132"/>
      <c r="H8" s="132"/>
    </row>
    <row r="9" spans="1:8" ht="20.100000000000001" customHeight="1" x14ac:dyDescent="0.25">
      <c r="A9" s="6"/>
      <c r="B9" s="132"/>
      <c r="C9" s="7" t="s">
        <v>166</v>
      </c>
      <c r="D9" s="70" t="s">
        <v>167</v>
      </c>
      <c r="E9" s="70" t="s">
        <v>168</v>
      </c>
      <c r="F9" s="71" t="s">
        <v>169</v>
      </c>
      <c r="G9" s="70" t="s">
        <v>195</v>
      </c>
      <c r="H9" s="72" t="s">
        <v>171</v>
      </c>
    </row>
    <row r="10" spans="1:8" ht="12" customHeight="1" x14ac:dyDescent="0.25">
      <c r="A10" s="9" t="s">
        <v>7</v>
      </c>
      <c r="B10" s="10">
        <v>1192</v>
      </c>
      <c r="C10" s="73">
        <v>397</v>
      </c>
      <c r="D10" s="73">
        <v>249</v>
      </c>
      <c r="E10" s="73">
        <v>139</v>
      </c>
      <c r="F10" s="73">
        <v>104</v>
      </c>
      <c r="G10" s="73">
        <v>58</v>
      </c>
      <c r="H10" s="73">
        <v>245</v>
      </c>
    </row>
    <row r="11" spans="1:8" ht="12" customHeight="1" collapsed="1" x14ac:dyDescent="0.25">
      <c r="A11" s="11" t="s">
        <v>8</v>
      </c>
      <c r="B11" s="12">
        <v>155</v>
      </c>
      <c r="C11" s="75">
        <v>48</v>
      </c>
      <c r="D11" s="75">
        <v>42</v>
      </c>
      <c r="E11" s="75">
        <v>24</v>
      </c>
      <c r="F11" s="75">
        <v>13</v>
      </c>
      <c r="G11" s="75">
        <v>3</v>
      </c>
      <c r="H11" s="75">
        <v>25</v>
      </c>
    </row>
    <row r="12" spans="1:8" ht="12" hidden="1" customHeight="1" outlineLevel="1" x14ac:dyDescent="0.25">
      <c r="A12" s="13" t="s">
        <v>9</v>
      </c>
      <c r="B12" s="14">
        <v>8</v>
      </c>
      <c r="C12" s="77">
        <v>1</v>
      </c>
      <c r="D12" s="77">
        <v>1</v>
      </c>
      <c r="E12" s="77">
        <v>2</v>
      </c>
      <c r="F12" s="77">
        <v>2</v>
      </c>
      <c r="G12" s="77">
        <v>0</v>
      </c>
      <c r="H12" s="77">
        <v>2</v>
      </c>
    </row>
    <row r="13" spans="1:8" ht="12" hidden="1" customHeight="1" outlineLevel="1" x14ac:dyDescent="0.25">
      <c r="A13" s="15" t="s">
        <v>10</v>
      </c>
      <c r="B13" s="16">
        <v>19</v>
      </c>
      <c r="C13" s="79">
        <v>8</v>
      </c>
      <c r="D13" s="79">
        <v>4</v>
      </c>
      <c r="E13" s="79">
        <v>1</v>
      </c>
      <c r="F13" s="79">
        <v>4</v>
      </c>
      <c r="G13" s="79">
        <v>0</v>
      </c>
      <c r="H13" s="79">
        <v>2</v>
      </c>
    </row>
    <row r="14" spans="1:8" ht="12" hidden="1" customHeight="1" outlineLevel="1" x14ac:dyDescent="0.25">
      <c r="A14" s="13" t="s">
        <v>11</v>
      </c>
      <c r="B14" s="14">
        <v>16</v>
      </c>
      <c r="C14" s="77">
        <v>7</v>
      </c>
      <c r="D14" s="77">
        <v>3</v>
      </c>
      <c r="E14" s="77">
        <v>4</v>
      </c>
      <c r="F14" s="77">
        <v>1</v>
      </c>
      <c r="G14" s="77">
        <v>0</v>
      </c>
      <c r="H14" s="77">
        <v>1</v>
      </c>
    </row>
    <row r="15" spans="1:8" ht="12" hidden="1" customHeight="1" outlineLevel="1" x14ac:dyDescent="0.25">
      <c r="A15" s="15" t="s">
        <v>12</v>
      </c>
      <c r="B15" s="16">
        <v>13</v>
      </c>
      <c r="C15" s="79">
        <v>3</v>
      </c>
      <c r="D15" s="79">
        <v>5</v>
      </c>
      <c r="E15" s="79">
        <v>1</v>
      </c>
      <c r="F15" s="79">
        <v>0</v>
      </c>
      <c r="G15" s="79">
        <v>0</v>
      </c>
      <c r="H15" s="79">
        <v>4</v>
      </c>
    </row>
    <row r="16" spans="1:8" ht="12" hidden="1" customHeight="1" outlineLevel="1" x14ac:dyDescent="0.25">
      <c r="A16" s="13" t="s">
        <v>13</v>
      </c>
      <c r="B16" s="14">
        <v>9</v>
      </c>
      <c r="C16" s="77">
        <v>3</v>
      </c>
      <c r="D16" s="77">
        <v>0</v>
      </c>
      <c r="E16" s="77">
        <v>3</v>
      </c>
      <c r="F16" s="77">
        <v>1</v>
      </c>
      <c r="G16" s="77">
        <v>1</v>
      </c>
      <c r="H16" s="77">
        <v>1</v>
      </c>
    </row>
    <row r="17" spans="1:8" ht="12" hidden="1" customHeight="1" outlineLevel="1" x14ac:dyDescent="0.25">
      <c r="A17" s="15" t="s">
        <v>14</v>
      </c>
      <c r="B17" s="16">
        <v>12</v>
      </c>
      <c r="C17" s="79">
        <v>2</v>
      </c>
      <c r="D17" s="79">
        <v>1</v>
      </c>
      <c r="E17" s="79">
        <v>6</v>
      </c>
      <c r="F17" s="79">
        <v>2</v>
      </c>
      <c r="G17" s="79">
        <v>0</v>
      </c>
      <c r="H17" s="79">
        <v>1</v>
      </c>
    </row>
    <row r="18" spans="1:8" ht="12" hidden="1" customHeight="1" outlineLevel="1" x14ac:dyDescent="0.25">
      <c r="A18" s="13" t="s">
        <v>15</v>
      </c>
      <c r="B18" s="14">
        <v>24</v>
      </c>
      <c r="C18" s="77">
        <v>8</v>
      </c>
      <c r="D18" s="77">
        <v>8</v>
      </c>
      <c r="E18" s="77">
        <v>4</v>
      </c>
      <c r="F18" s="77">
        <v>0</v>
      </c>
      <c r="G18" s="77">
        <v>2</v>
      </c>
      <c r="H18" s="77">
        <v>2</v>
      </c>
    </row>
    <row r="19" spans="1:8" ht="12" hidden="1" customHeight="1" outlineLevel="1" x14ac:dyDescent="0.25">
      <c r="A19" s="15" t="s">
        <v>16</v>
      </c>
      <c r="B19" s="16">
        <v>54</v>
      </c>
      <c r="C19" s="79">
        <v>16</v>
      </c>
      <c r="D19" s="79">
        <v>20</v>
      </c>
      <c r="E19" s="79">
        <v>3</v>
      </c>
      <c r="F19" s="79">
        <v>3</v>
      </c>
      <c r="G19" s="79">
        <v>0</v>
      </c>
      <c r="H19" s="79">
        <v>12</v>
      </c>
    </row>
    <row r="20" spans="1:8" ht="12" customHeight="1" collapsed="1" x14ac:dyDescent="0.25">
      <c r="A20" s="17" t="s">
        <v>17</v>
      </c>
      <c r="B20" s="18">
        <v>22</v>
      </c>
      <c r="C20" s="81">
        <v>6</v>
      </c>
      <c r="D20" s="81">
        <v>5</v>
      </c>
      <c r="E20" s="81">
        <v>2</v>
      </c>
      <c r="F20" s="81">
        <v>1</v>
      </c>
      <c r="G20" s="81">
        <v>0</v>
      </c>
      <c r="H20" s="81">
        <v>8</v>
      </c>
    </row>
    <row r="21" spans="1:8" ht="12" hidden="1" customHeight="1" outlineLevel="1" x14ac:dyDescent="0.25">
      <c r="A21" s="13" t="s">
        <v>18</v>
      </c>
      <c r="B21" s="14">
        <v>3</v>
      </c>
      <c r="C21" s="77">
        <v>0</v>
      </c>
      <c r="D21" s="77">
        <v>1</v>
      </c>
      <c r="E21" s="77">
        <v>1</v>
      </c>
      <c r="F21" s="77">
        <v>0</v>
      </c>
      <c r="G21" s="77">
        <v>0</v>
      </c>
      <c r="H21" s="77">
        <v>1</v>
      </c>
    </row>
    <row r="22" spans="1:8" ht="12" hidden="1" customHeight="1" outlineLevel="1" x14ac:dyDescent="0.25">
      <c r="A22" s="15" t="s">
        <v>19</v>
      </c>
      <c r="B22" s="16">
        <v>1</v>
      </c>
      <c r="C22" s="79">
        <v>0</v>
      </c>
      <c r="D22" s="79">
        <v>1</v>
      </c>
      <c r="E22" s="79">
        <v>0</v>
      </c>
      <c r="F22" s="79">
        <v>0</v>
      </c>
      <c r="G22" s="79">
        <v>0</v>
      </c>
      <c r="H22" s="79">
        <v>0</v>
      </c>
    </row>
    <row r="23" spans="1:8" ht="12" hidden="1" customHeight="1" outlineLevel="1" x14ac:dyDescent="0.25">
      <c r="A23" s="13" t="s">
        <v>20</v>
      </c>
      <c r="B23" s="19">
        <v>18</v>
      </c>
      <c r="C23" s="77">
        <v>6</v>
      </c>
      <c r="D23" s="77">
        <v>3</v>
      </c>
      <c r="E23" s="77">
        <v>1</v>
      </c>
      <c r="F23" s="77">
        <v>1</v>
      </c>
      <c r="G23" s="77">
        <v>0</v>
      </c>
      <c r="H23" s="77">
        <v>7</v>
      </c>
    </row>
    <row r="24" spans="1:8" ht="12" customHeight="1" x14ac:dyDescent="0.25">
      <c r="A24" s="11" t="s">
        <v>145</v>
      </c>
      <c r="B24" s="12">
        <v>27</v>
      </c>
      <c r="C24" s="75">
        <v>7</v>
      </c>
      <c r="D24" s="75">
        <v>6</v>
      </c>
      <c r="E24" s="75">
        <v>1</v>
      </c>
      <c r="F24" s="75">
        <v>3</v>
      </c>
      <c r="G24" s="75">
        <v>0</v>
      </c>
      <c r="H24" s="75">
        <v>10</v>
      </c>
    </row>
    <row r="25" spans="1:8" ht="12" customHeight="1" x14ac:dyDescent="0.25">
      <c r="A25" s="17" t="s">
        <v>146</v>
      </c>
      <c r="B25" s="18">
        <v>24</v>
      </c>
      <c r="C25" s="81">
        <v>10</v>
      </c>
      <c r="D25" s="81">
        <v>7</v>
      </c>
      <c r="E25" s="81">
        <v>0</v>
      </c>
      <c r="F25" s="81">
        <v>2</v>
      </c>
      <c r="G25" s="81">
        <v>2</v>
      </c>
      <c r="H25" s="81">
        <v>3</v>
      </c>
    </row>
    <row r="26" spans="1:8" ht="12" customHeight="1" collapsed="1" x14ac:dyDescent="0.25">
      <c r="A26" s="11" t="s">
        <v>21</v>
      </c>
      <c r="B26" s="12">
        <v>25</v>
      </c>
      <c r="C26" s="75">
        <v>9</v>
      </c>
      <c r="D26" s="75">
        <v>6</v>
      </c>
      <c r="E26" s="75">
        <v>3</v>
      </c>
      <c r="F26" s="75">
        <v>1</v>
      </c>
      <c r="G26" s="75">
        <v>1</v>
      </c>
      <c r="H26" s="75">
        <v>5</v>
      </c>
    </row>
    <row r="27" spans="1:8" ht="12" hidden="1" customHeight="1" outlineLevel="1" x14ac:dyDescent="0.25">
      <c r="A27" s="13" t="s">
        <v>148</v>
      </c>
      <c r="B27" s="19">
        <v>15</v>
      </c>
      <c r="C27" s="83">
        <v>6</v>
      </c>
      <c r="D27" s="83">
        <v>5</v>
      </c>
      <c r="E27" s="83">
        <v>2</v>
      </c>
      <c r="F27" s="83">
        <v>0</v>
      </c>
      <c r="G27" s="83">
        <v>0</v>
      </c>
      <c r="H27" s="83">
        <v>2</v>
      </c>
    </row>
    <row r="28" spans="1:8" ht="12" hidden="1" customHeight="1" outlineLevel="1" x14ac:dyDescent="0.25">
      <c r="A28" s="15" t="s">
        <v>147</v>
      </c>
      <c r="B28" s="16">
        <v>10</v>
      </c>
      <c r="C28" s="79">
        <v>3</v>
      </c>
      <c r="D28" s="79">
        <v>1</v>
      </c>
      <c r="E28" s="79">
        <v>1</v>
      </c>
      <c r="F28" s="79">
        <v>1</v>
      </c>
      <c r="G28" s="79">
        <v>1</v>
      </c>
      <c r="H28" s="79">
        <v>3</v>
      </c>
    </row>
    <row r="29" spans="1:8" ht="12" customHeight="1" x14ac:dyDescent="0.25">
      <c r="A29" s="17" t="s">
        <v>22</v>
      </c>
      <c r="B29" s="21">
        <v>5</v>
      </c>
      <c r="C29" s="85">
        <v>2</v>
      </c>
      <c r="D29" s="85">
        <v>0</v>
      </c>
      <c r="E29" s="85">
        <v>1</v>
      </c>
      <c r="F29" s="85">
        <v>0</v>
      </c>
      <c r="G29" s="85">
        <v>0</v>
      </c>
      <c r="H29" s="85">
        <v>2</v>
      </c>
    </row>
    <row r="30" spans="1:8" ht="12" customHeight="1" collapsed="1" x14ac:dyDescent="0.25">
      <c r="A30" s="11" t="s">
        <v>23</v>
      </c>
      <c r="B30" s="12">
        <v>41</v>
      </c>
      <c r="C30" s="75">
        <v>16</v>
      </c>
      <c r="D30" s="75">
        <v>5</v>
      </c>
      <c r="E30" s="75">
        <v>4</v>
      </c>
      <c r="F30" s="75">
        <v>4</v>
      </c>
      <c r="G30" s="75">
        <v>4</v>
      </c>
      <c r="H30" s="75">
        <v>8</v>
      </c>
    </row>
    <row r="31" spans="1:8" ht="12" hidden="1" customHeight="1" outlineLevel="1" x14ac:dyDescent="0.25">
      <c r="A31" s="13" t="s">
        <v>161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ht="12" hidden="1" customHeight="1" outlineLevel="1" x14ac:dyDescent="0.25">
      <c r="A32" s="15" t="s">
        <v>24</v>
      </c>
      <c r="B32" s="16">
        <v>3</v>
      </c>
      <c r="C32" s="79">
        <v>1</v>
      </c>
      <c r="D32" s="79">
        <v>0</v>
      </c>
      <c r="E32" s="79">
        <v>0</v>
      </c>
      <c r="F32" s="79">
        <v>0</v>
      </c>
      <c r="G32" s="79">
        <v>0</v>
      </c>
      <c r="H32" s="79">
        <v>2</v>
      </c>
    </row>
    <row r="33" spans="1:8" ht="12" hidden="1" customHeight="1" outlineLevel="1" x14ac:dyDescent="0.25">
      <c r="A33" s="13" t="s">
        <v>25</v>
      </c>
      <c r="B33" s="14">
        <v>9</v>
      </c>
      <c r="C33" s="77">
        <v>3</v>
      </c>
      <c r="D33" s="77">
        <v>1</v>
      </c>
      <c r="E33" s="77">
        <v>0</v>
      </c>
      <c r="F33" s="77">
        <v>1</v>
      </c>
      <c r="G33" s="77">
        <v>2</v>
      </c>
      <c r="H33" s="77">
        <v>2</v>
      </c>
    </row>
    <row r="34" spans="1:8" ht="12" hidden="1" customHeight="1" outlineLevel="1" x14ac:dyDescent="0.25">
      <c r="A34" s="15" t="s">
        <v>26</v>
      </c>
      <c r="B34" s="16">
        <v>2</v>
      </c>
      <c r="C34" s="79">
        <v>1</v>
      </c>
      <c r="D34" s="79">
        <v>0</v>
      </c>
      <c r="E34" s="79">
        <v>1</v>
      </c>
      <c r="F34" s="79">
        <v>0</v>
      </c>
      <c r="G34" s="79">
        <v>0</v>
      </c>
      <c r="H34" s="79">
        <v>0</v>
      </c>
    </row>
    <row r="35" spans="1:8" ht="12" hidden="1" customHeight="1" outlineLevel="1" x14ac:dyDescent="0.25">
      <c r="A35" s="13" t="s">
        <v>27</v>
      </c>
      <c r="B35" s="14">
        <v>7</v>
      </c>
      <c r="C35" s="77">
        <v>5</v>
      </c>
      <c r="D35" s="77">
        <v>1</v>
      </c>
      <c r="E35" s="77">
        <v>0</v>
      </c>
      <c r="F35" s="77">
        <v>0</v>
      </c>
      <c r="G35" s="77">
        <v>0</v>
      </c>
      <c r="H35" s="77">
        <v>1</v>
      </c>
    </row>
    <row r="36" spans="1:8" ht="12" hidden="1" customHeight="1" outlineLevel="1" x14ac:dyDescent="0.25">
      <c r="A36" s="15" t="s">
        <v>28</v>
      </c>
      <c r="B36" s="16">
        <v>3</v>
      </c>
      <c r="C36" s="79">
        <v>1</v>
      </c>
      <c r="D36" s="79">
        <v>1</v>
      </c>
      <c r="E36" s="79">
        <v>0</v>
      </c>
      <c r="F36" s="79">
        <v>0</v>
      </c>
      <c r="G36" s="79">
        <v>0</v>
      </c>
      <c r="H36" s="79">
        <v>1</v>
      </c>
    </row>
    <row r="37" spans="1:8" ht="12" hidden="1" customHeight="1" outlineLevel="1" x14ac:dyDescent="0.25">
      <c r="A37" s="13" t="s">
        <v>29</v>
      </c>
      <c r="B37" s="14">
        <v>2</v>
      </c>
      <c r="C37" s="77">
        <v>1</v>
      </c>
      <c r="D37" s="77">
        <v>1</v>
      </c>
      <c r="E37" s="77">
        <v>0</v>
      </c>
      <c r="F37" s="77">
        <v>0</v>
      </c>
      <c r="G37" s="77">
        <v>0</v>
      </c>
      <c r="H37" s="77">
        <v>0</v>
      </c>
    </row>
    <row r="38" spans="1:8" ht="12" hidden="1" customHeight="1" outlineLevel="1" x14ac:dyDescent="0.25">
      <c r="A38" s="15" t="s">
        <v>30</v>
      </c>
      <c r="B38" s="16">
        <v>15</v>
      </c>
      <c r="C38" s="79">
        <v>4</v>
      </c>
      <c r="D38" s="79">
        <v>1</v>
      </c>
      <c r="E38" s="79">
        <v>3</v>
      </c>
      <c r="F38" s="79">
        <v>3</v>
      </c>
      <c r="G38" s="79">
        <v>2</v>
      </c>
      <c r="H38" s="79">
        <v>2</v>
      </c>
    </row>
    <row r="39" spans="1:8" ht="12" hidden="1" customHeight="1" outlineLevel="1" x14ac:dyDescent="0.25">
      <c r="A39" s="13" t="s">
        <v>31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ht="12" customHeight="1" collapsed="1" x14ac:dyDescent="0.25">
      <c r="A40" s="17" t="s">
        <v>32</v>
      </c>
      <c r="B40" s="18">
        <v>34</v>
      </c>
      <c r="C40" s="81">
        <v>11</v>
      </c>
      <c r="D40" s="81">
        <v>11</v>
      </c>
      <c r="E40" s="81">
        <v>4</v>
      </c>
      <c r="F40" s="81">
        <v>2</v>
      </c>
      <c r="G40" s="81">
        <v>2</v>
      </c>
      <c r="H40" s="81">
        <v>4</v>
      </c>
    </row>
    <row r="41" spans="1:8" ht="12" hidden="1" customHeight="1" outlineLevel="1" x14ac:dyDescent="0.25">
      <c r="A41" s="13" t="s">
        <v>33</v>
      </c>
      <c r="B41" s="14">
        <v>15</v>
      </c>
      <c r="C41" s="77">
        <v>5</v>
      </c>
      <c r="D41" s="77">
        <v>5</v>
      </c>
      <c r="E41" s="77">
        <v>2</v>
      </c>
      <c r="F41" s="77">
        <v>2</v>
      </c>
      <c r="G41" s="77">
        <v>0</v>
      </c>
      <c r="H41" s="77">
        <v>1</v>
      </c>
    </row>
    <row r="42" spans="1:8" ht="12" hidden="1" customHeight="1" outlineLevel="1" x14ac:dyDescent="0.25">
      <c r="A42" s="15" t="s">
        <v>34</v>
      </c>
      <c r="B42" s="16">
        <v>5</v>
      </c>
      <c r="C42" s="79">
        <v>2</v>
      </c>
      <c r="D42" s="79">
        <v>2</v>
      </c>
      <c r="E42" s="79">
        <v>0</v>
      </c>
      <c r="F42" s="79">
        <v>0</v>
      </c>
      <c r="G42" s="79">
        <v>1</v>
      </c>
      <c r="H42" s="79">
        <v>0</v>
      </c>
    </row>
    <row r="43" spans="1:8" ht="12" hidden="1" customHeight="1" outlineLevel="1" x14ac:dyDescent="0.25">
      <c r="A43" s="13" t="s">
        <v>35</v>
      </c>
      <c r="B43" s="14">
        <v>1</v>
      </c>
      <c r="C43" s="77">
        <v>1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</row>
    <row r="44" spans="1:8" ht="12" hidden="1" customHeight="1" outlineLevel="1" x14ac:dyDescent="0.25">
      <c r="A44" s="15" t="s">
        <v>36</v>
      </c>
      <c r="B44" s="16">
        <v>7</v>
      </c>
      <c r="C44" s="79">
        <v>1</v>
      </c>
      <c r="D44" s="79">
        <v>2</v>
      </c>
      <c r="E44" s="79">
        <v>2</v>
      </c>
      <c r="F44" s="79">
        <v>0</v>
      </c>
      <c r="G44" s="79">
        <v>1</v>
      </c>
      <c r="H44" s="79">
        <v>1</v>
      </c>
    </row>
    <row r="45" spans="1:8" ht="12" hidden="1" customHeight="1" outlineLevel="1" x14ac:dyDescent="0.25">
      <c r="A45" s="13" t="s">
        <v>37</v>
      </c>
      <c r="B45" s="14">
        <v>6</v>
      </c>
      <c r="C45" s="77">
        <v>2</v>
      </c>
      <c r="D45" s="77">
        <v>2</v>
      </c>
      <c r="E45" s="77">
        <v>0</v>
      </c>
      <c r="F45" s="77">
        <v>0</v>
      </c>
      <c r="G45" s="77">
        <v>0</v>
      </c>
      <c r="H45" s="77">
        <v>2</v>
      </c>
    </row>
    <row r="46" spans="1:8" ht="12" customHeight="1" collapsed="1" x14ac:dyDescent="0.25">
      <c r="A46" s="11" t="s">
        <v>38</v>
      </c>
      <c r="B46" s="12">
        <v>297</v>
      </c>
      <c r="C46" s="75">
        <v>104</v>
      </c>
      <c r="D46" s="75">
        <v>58</v>
      </c>
      <c r="E46" s="75">
        <v>32</v>
      </c>
      <c r="F46" s="75">
        <v>28</v>
      </c>
      <c r="G46" s="75">
        <v>12</v>
      </c>
      <c r="H46" s="75">
        <v>63</v>
      </c>
    </row>
    <row r="47" spans="1:8" ht="12" hidden="1" customHeight="1" outlineLevel="1" x14ac:dyDescent="0.25">
      <c r="A47" s="13" t="s">
        <v>39</v>
      </c>
      <c r="B47" s="19">
        <v>254</v>
      </c>
      <c r="C47" s="83">
        <v>87</v>
      </c>
      <c r="D47" s="83">
        <v>53</v>
      </c>
      <c r="E47" s="83">
        <v>29</v>
      </c>
      <c r="F47" s="83">
        <v>23</v>
      </c>
      <c r="G47" s="83">
        <v>12</v>
      </c>
      <c r="H47" s="83">
        <v>50</v>
      </c>
    </row>
    <row r="48" spans="1:8" ht="12" hidden="1" customHeight="1" outlineLevel="1" x14ac:dyDescent="0.25">
      <c r="A48" s="15" t="s">
        <v>40</v>
      </c>
      <c r="B48" s="22">
        <v>25</v>
      </c>
      <c r="C48" s="87">
        <v>12</v>
      </c>
      <c r="D48" s="87">
        <v>4</v>
      </c>
      <c r="E48" s="87">
        <v>0</v>
      </c>
      <c r="F48" s="87">
        <v>3</v>
      </c>
      <c r="G48" s="87">
        <v>0</v>
      </c>
      <c r="H48" s="87">
        <v>6</v>
      </c>
    </row>
    <row r="49" spans="1:8" ht="12" hidden="1" customHeight="1" outlineLevel="1" x14ac:dyDescent="0.25">
      <c r="A49" s="13" t="s">
        <v>41</v>
      </c>
      <c r="B49" s="14">
        <v>7</v>
      </c>
      <c r="C49" s="77">
        <v>0</v>
      </c>
      <c r="D49" s="77">
        <v>1</v>
      </c>
      <c r="E49" s="77">
        <v>2</v>
      </c>
      <c r="F49" s="77">
        <v>0</v>
      </c>
      <c r="G49" s="77">
        <v>0</v>
      </c>
      <c r="H49" s="77">
        <v>4</v>
      </c>
    </row>
    <row r="50" spans="1:8" ht="12" hidden="1" customHeight="1" outlineLevel="1" x14ac:dyDescent="0.25">
      <c r="A50" s="15" t="s">
        <v>42</v>
      </c>
      <c r="B50" s="22">
        <v>11</v>
      </c>
      <c r="C50" s="79">
        <v>5</v>
      </c>
      <c r="D50" s="79">
        <v>0</v>
      </c>
      <c r="E50" s="79">
        <v>1</v>
      </c>
      <c r="F50" s="79">
        <v>2</v>
      </c>
      <c r="G50" s="79">
        <v>0</v>
      </c>
      <c r="H50" s="79">
        <v>3</v>
      </c>
    </row>
    <row r="51" spans="1:8" ht="12" customHeight="1" collapsed="1" x14ac:dyDescent="0.25">
      <c r="A51" s="17" t="s">
        <v>43</v>
      </c>
      <c r="B51" s="18">
        <v>165</v>
      </c>
      <c r="C51" s="81">
        <v>61</v>
      </c>
      <c r="D51" s="81">
        <v>32</v>
      </c>
      <c r="E51" s="81">
        <v>16</v>
      </c>
      <c r="F51" s="81">
        <v>10</v>
      </c>
      <c r="G51" s="81">
        <v>6</v>
      </c>
      <c r="H51" s="81">
        <v>40</v>
      </c>
    </row>
    <row r="52" spans="1:8" ht="12" hidden="1" customHeight="1" outlineLevel="1" x14ac:dyDescent="0.25">
      <c r="A52" s="13" t="s">
        <v>154</v>
      </c>
      <c r="B52" s="19">
        <v>43</v>
      </c>
      <c r="C52" s="83">
        <v>11</v>
      </c>
      <c r="D52" s="83">
        <v>9</v>
      </c>
      <c r="E52" s="83">
        <v>6</v>
      </c>
      <c r="F52" s="83">
        <v>2</v>
      </c>
      <c r="G52" s="83">
        <v>3</v>
      </c>
      <c r="H52" s="83">
        <v>12</v>
      </c>
    </row>
    <row r="53" spans="1:8" ht="12" hidden="1" customHeight="1" outlineLevel="1" x14ac:dyDescent="0.25">
      <c r="A53" s="15" t="s">
        <v>155</v>
      </c>
      <c r="B53" s="16">
        <v>10</v>
      </c>
      <c r="C53" s="79">
        <v>2</v>
      </c>
      <c r="D53" s="79">
        <v>3</v>
      </c>
      <c r="E53" s="79">
        <v>1</v>
      </c>
      <c r="F53" s="79">
        <v>1</v>
      </c>
      <c r="G53" s="79">
        <v>1</v>
      </c>
      <c r="H53" s="79">
        <v>2</v>
      </c>
    </row>
    <row r="54" spans="1:8" ht="12" hidden="1" customHeight="1" outlineLevel="1" x14ac:dyDescent="0.25">
      <c r="A54" s="13" t="s">
        <v>156</v>
      </c>
      <c r="B54" s="19">
        <v>112</v>
      </c>
      <c r="C54" s="83">
        <v>48</v>
      </c>
      <c r="D54" s="83">
        <v>20</v>
      </c>
      <c r="E54" s="83">
        <v>9</v>
      </c>
      <c r="F54" s="83">
        <v>7</v>
      </c>
      <c r="G54" s="83">
        <v>2</v>
      </c>
      <c r="H54" s="83">
        <v>26</v>
      </c>
    </row>
    <row r="55" spans="1:8" ht="12" customHeight="1" collapsed="1" x14ac:dyDescent="0.25">
      <c r="A55" s="11" t="s">
        <v>44</v>
      </c>
      <c r="B55" s="12">
        <v>20</v>
      </c>
      <c r="C55" s="75">
        <v>4</v>
      </c>
      <c r="D55" s="75">
        <v>7</v>
      </c>
      <c r="E55" s="75">
        <v>2</v>
      </c>
      <c r="F55" s="75">
        <v>3</v>
      </c>
      <c r="G55" s="75">
        <v>0</v>
      </c>
      <c r="H55" s="75">
        <v>4</v>
      </c>
    </row>
    <row r="56" spans="1:8" ht="12" hidden="1" customHeight="1" outlineLevel="1" x14ac:dyDescent="0.25">
      <c r="A56" s="13" t="s">
        <v>45</v>
      </c>
      <c r="B56" s="14">
        <v>11</v>
      </c>
      <c r="C56" s="77">
        <v>2</v>
      </c>
      <c r="D56" s="77">
        <v>5</v>
      </c>
      <c r="E56" s="77">
        <v>0</v>
      </c>
      <c r="F56" s="77">
        <v>2</v>
      </c>
      <c r="G56" s="77">
        <v>0</v>
      </c>
      <c r="H56" s="77">
        <v>2</v>
      </c>
    </row>
    <row r="57" spans="1:8" ht="12" hidden="1" customHeight="1" outlineLevel="1" x14ac:dyDescent="0.25">
      <c r="A57" s="15" t="s">
        <v>46</v>
      </c>
      <c r="B57" s="16">
        <v>9</v>
      </c>
      <c r="C57" s="79">
        <v>2</v>
      </c>
      <c r="D57" s="79">
        <v>2</v>
      </c>
      <c r="E57" s="79">
        <v>2</v>
      </c>
      <c r="F57" s="79">
        <v>1</v>
      </c>
      <c r="G57" s="79">
        <v>0</v>
      </c>
      <c r="H57" s="79">
        <v>2</v>
      </c>
    </row>
    <row r="58" spans="1:8" ht="12" customHeight="1" collapsed="1" x14ac:dyDescent="0.25">
      <c r="A58" s="17" t="s">
        <v>47</v>
      </c>
      <c r="B58" s="18">
        <v>71</v>
      </c>
      <c r="C58" s="81">
        <v>19</v>
      </c>
      <c r="D58" s="81">
        <v>12</v>
      </c>
      <c r="E58" s="81">
        <v>11</v>
      </c>
      <c r="F58" s="81">
        <v>6</v>
      </c>
      <c r="G58" s="81">
        <v>3</v>
      </c>
      <c r="H58" s="81">
        <v>20</v>
      </c>
    </row>
    <row r="59" spans="1:8" ht="12" hidden="1" customHeight="1" outlineLevel="1" x14ac:dyDescent="0.25">
      <c r="A59" s="13" t="s">
        <v>149</v>
      </c>
      <c r="B59" s="19">
        <v>26</v>
      </c>
      <c r="C59" s="77">
        <v>9</v>
      </c>
      <c r="D59" s="77">
        <v>4</v>
      </c>
      <c r="E59" s="77">
        <v>5</v>
      </c>
      <c r="F59" s="77">
        <v>1</v>
      </c>
      <c r="G59" s="77">
        <v>0</v>
      </c>
      <c r="H59" s="77">
        <v>7</v>
      </c>
    </row>
    <row r="60" spans="1:8" ht="12" hidden="1" customHeight="1" outlineLevel="1" x14ac:dyDescent="0.25">
      <c r="A60" s="15" t="s">
        <v>48</v>
      </c>
      <c r="B60" s="16">
        <v>9</v>
      </c>
      <c r="C60" s="79">
        <v>1</v>
      </c>
      <c r="D60" s="79">
        <v>1</v>
      </c>
      <c r="E60" s="79">
        <v>1</v>
      </c>
      <c r="F60" s="79">
        <v>3</v>
      </c>
      <c r="G60" s="79">
        <v>1</v>
      </c>
      <c r="H60" s="79">
        <v>2</v>
      </c>
    </row>
    <row r="61" spans="1:8" ht="12" hidden="1" customHeight="1" outlineLevel="1" x14ac:dyDescent="0.25">
      <c r="A61" s="13" t="s">
        <v>49</v>
      </c>
      <c r="B61" s="14">
        <v>4</v>
      </c>
      <c r="C61" s="77">
        <v>1</v>
      </c>
      <c r="D61" s="77">
        <v>1</v>
      </c>
      <c r="E61" s="77">
        <v>1</v>
      </c>
      <c r="F61" s="77">
        <v>0</v>
      </c>
      <c r="G61" s="77">
        <v>0</v>
      </c>
      <c r="H61" s="77">
        <v>1</v>
      </c>
    </row>
    <row r="62" spans="1:8" ht="12" hidden="1" customHeight="1" outlineLevel="1" x14ac:dyDescent="0.25">
      <c r="A62" s="15" t="s">
        <v>50</v>
      </c>
      <c r="B62" s="22">
        <v>32</v>
      </c>
      <c r="C62" s="79">
        <v>8</v>
      </c>
      <c r="D62" s="79">
        <v>6</v>
      </c>
      <c r="E62" s="79">
        <v>4</v>
      </c>
      <c r="F62" s="79">
        <v>2</v>
      </c>
      <c r="G62" s="79">
        <v>2</v>
      </c>
      <c r="H62" s="79">
        <v>10</v>
      </c>
    </row>
    <row r="63" spans="1:8" ht="12" customHeight="1" x14ac:dyDescent="0.25">
      <c r="A63" s="11" t="s">
        <v>150</v>
      </c>
      <c r="B63" s="20">
        <v>183</v>
      </c>
      <c r="C63" s="75">
        <v>62</v>
      </c>
      <c r="D63" s="75">
        <v>35</v>
      </c>
      <c r="E63" s="75">
        <v>28</v>
      </c>
      <c r="F63" s="75">
        <v>22</v>
      </c>
      <c r="G63" s="75">
        <v>9</v>
      </c>
      <c r="H63" s="75">
        <v>27</v>
      </c>
    </row>
    <row r="64" spans="1:8" ht="12" customHeight="1" x14ac:dyDescent="0.25">
      <c r="A64" s="17" t="s">
        <v>151</v>
      </c>
      <c r="B64" s="21">
        <v>46</v>
      </c>
      <c r="C64" s="85">
        <v>18</v>
      </c>
      <c r="D64" s="85">
        <v>11</v>
      </c>
      <c r="E64" s="85">
        <v>2</v>
      </c>
      <c r="F64" s="85">
        <v>2</v>
      </c>
      <c r="G64" s="85">
        <v>7</v>
      </c>
      <c r="H64" s="85">
        <v>6</v>
      </c>
    </row>
    <row r="65" spans="1:8" ht="12" customHeight="1" x14ac:dyDescent="0.25">
      <c r="A65" s="11" t="s">
        <v>152</v>
      </c>
      <c r="B65" s="12">
        <v>7</v>
      </c>
      <c r="C65" s="89">
        <v>0</v>
      </c>
      <c r="D65" s="89">
        <v>1</v>
      </c>
      <c r="E65" s="89">
        <v>1</v>
      </c>
      <c r="F65" s="89">
        <v>2</v>
      </c>
      <c r="G65" s="89">
        <v>1</v>
      </c>
      <c r="H65" s="89">
        <v>2</v>
      </c>
    </row>
    <row r="66" spans="1:8" ht="12" customHeight="1" collapsed="1" x14ac:dyDescent="0.25">
      <c r="A66" s="17" t="s">
        <v>51</v>
      </c>
      <c r="B66" s="18">
        <v>62</v>
      </c>
      <c r="C66" s="81">
        <v>17</v>
      </c>
      <c r="D66" s="81">
        <v>9</v>
      </c>
      <c r="E66" s="81">
        <v>7</v>
      </c>
      <c r="F66" s="81">
        <v>5</v>
      </c>
      <c r="G66" s="81">
        <v>8</v>
      </c>
      <c r="H66" s="81">
        <v>16</v>
      </c>
    </row>
    <row r="67" spans="1:8" ht="12" hidden="1" customHeight="1" outlineLevel="1" x14ac:dyDescent="0.25">
      <c r="A67" s="13" t="s">
        <v>52</v>
      </c>
      <c r="B67" s="19">
        <v>11</v>
      </c>
      <c r="C67" s="77">
        <v>2</v>
      </c>
      <c r="D67" s="77">
        <v>2</v>
      </c>
      <c r="E67" s="77">
        <v>3</v>
      </c>
      <c r="F67" s="77">
        <v>2</v>
      </c>
      <c r="G67" s="77">
        <v>0</v>
      </c>
      <c r="H67" s="77">
        <v>2</v>
      </c>
    </row>
    <row r="68" spans="1:8" ht="12" hidden="1" customHeight="1" outlineLevel="1" x14ac:dyDescent="0.25">
      <c r="A68" s="15" t="s">
        <v>53</v>
      </c>
      <c r="B68" s="22">
        <v>29</v>
      </c>
      <c r="C68" s="79">
        <v>10</v>
      </c>
      <c r="D68" s="79">
        <v>1</v>
      </c>
      <c r="E68" s="79">
        <v>4</v>
      </c>
      <c r="F68" s="79">
        <v>2</v>
      </c>
      <c r="G68" s="79">
        <v>5</v>
      </c>
      <c r="H68" s="79">
        <v>7</v>
      </c>
    </row>
    <row r="69" spans="1:8" ht="12" hidden="1" customHeight="1" outlineLevel="1" x14ac:dyDescent="0.25">
      <c r="A69" s="13" t="s">
        <v>54</v>
      </c>
      <c r="B69" s="19">
        <v>22</v>
      </c>
      <c r="C69" s="77">
        <v>5</v>
      </c>
      <c r="D69" s="77">
        <v>6</v>
      </c>
      <c r="E69" s="77">
        <v>0</v>
      </c>
      <c r="F69" s="77">
        <v>1</v>
      </c>
      <c r="G69" s="77">
        <v>3</v>
      </c>
      <c r="H69" s="77">
        <v>7</v>
      </c>
    </row>
    <row r="70" spans="1:8" ht="12" customHeight="1" x14ac:dyDescent="0.25">
      <c r="A70" s="11" t="s">
        <v>153</v>
      </c>
      <c r="B70" s="12">
        <v>5</v>
      </c>
      <c r="C70" s="89">
        <v>1</v>
      </c>
      <c r="D70" s="89">
        <v>1</v>
      </c>
      <c r="E70" s="89">
        <v>1</v>
      </c>
      <c r="F70" s="89">
        <v>0</v>
      </c>
      <c r="G70" s="89">
        <v>0</v>
      </c>
      <c r="H70" s="89">
        <v>2</v>
      </c>
    </row>
    <row r="71" spans="1:8" ht="12" customHeight="1" collapsed="1" x14ac:dyDescent="0.25">
      <c r="A71" s="17" t="s">
        <v>55</v>
      </c>
      <c r="B71" s="21">
        <v>3</v>
      </c>
      <c r="C71" s="85">
        <v>2</v>
      </c>
      <c r="D71" s="85">
        <v>1</v>
      </c>
      <c r="E71" s="85">
        <v>0</v>
      </c>
      <c r="F71" s="85">
        <v>0</v>
      </c>
      <c r="G71" s="85">
        <v>0</v>
      </c>
      <c r="H71" s="85">
        <v>0</v>
      </c>
    </row>
    <row r="72" spans="1:8" ht="12" hidden="1" customHeight="1" outlineLevel="1" x14ac:dyDescent="0.25">
      <c r="A72" s="13" t="s">
        <v>56</v>
      </c>
      <c r="B72" s="14" t="e">
        <f t="shared" ref="B72:B73" si="0">SUM(C72:H72)</f>
        <v>#REF!</v>
      </c>
      <c r="C72" s="77" t="e">
        <f>COUNTIF(#REF!,CONCATENATE($A$1,"_A_v_A0_",$A72))</f>
        <v>#REF!</v>
      </c>
      <c r="D72" s="77" t="e">
        <f>COUNTIF(#REF!,CONCATENATE($A$1,"_A_v_A1_",$A72))</f>
        <v>#REF!</v>
      </c>
      <c r="E72" s="77" t="e">
        <f>COUNTIF(#REF!,CONCATENATE($A$1,"_A_v_A2_",$A72))</f>
        <v>#REF!</v>
      </c>
      <c r="F72" s="77" t="e">
        <f>COUNTIF(#REF!,CONCATENATE($A$1,"_A_v_A3_",$A72))</f>
        <v>#REF!</v>
      </c>
      <c r="G72" s="77" t="e">
        <f>COUNTIF(#REF!,CONCATENATE($A$1,"_A_v_A4_",$A72))</f>
        <v>#REF!</v>
      </c>
      <c r="H72" s="77" t="e">
        <f>COUNTIF(#REF!,CONCATENATE($A$1,"_A_v_A5_",$A72))</f>
        <v>#REF!</v>
      </c>
    </row>
    <row r="73" spans="1:8" ht="12" hidden="1" customHeight="1" outlineLevel="1" x14ac:dyDescent="0.25">
      <c r="A73" s="15" t="s">
        <v>57</v>
      </c>
      <c r="B73" s="16" t="e">
        <f t="shared" si="0"/>
        <v>#REF!</v>
      </c>
      <c r="C73" s="79" t="e">
        <f>COUNTIF(#REF!,CONCATENATE($A$1,"_A_v_A0_",$A73))</f>
        <v>#REF!</v>
      </c>
      <c r="D73" s="79" t="e">
        <f>COUNTIF(#REF!,CONCATENATE($A$1,"_A_v_A1_",$A73))</f>
        <v>#REF!</v>
      </c>
      <c r="E73" s="79" t="e">
        <f>COUNTIF(#REF!,CONCATENATE($A$1,"_A_v_A2_",$A73))</f>
        <v>#REF!</v>
      </c>
      <c r="F73" s="79" t="e">
        <f>COUNTIF(#REF!,CONCATENATE($A$1,"_A_v_A3_",$A73))</f>
        <v>#REF!</v>
      </c>
      <c r="G73" s="79" t="e">
        <f>COUNTIF(#REF!,CONCATENATE($A$1,"_A_v_A4_",$A73))</f>
        <v>#REF!</v>
      </c>
      <c r="H73" s="79" t="e">
        <f>COUNTIF(#REF!,CONCATENATE($A$1,"_A_v_A5_",$A73))</f>
        <v>#REF!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4" customWidth="1"/>
  </cols>
  <sheetData>
    <row r="1" spans="1:10" x14ac:dyDescent="0.25">
      <c r="A1" s="69" t="str">
        <f>'EPC1'!A1</f>
        <v>T3</v>
      </c>
      <c r="B1" s="24"/>
      <c r="C1" s="105"/>
      <c r="D1" s="105"/>
      <c r="E1" s="105"/>
      <c r="F1" s="105"/>
      <c r="G1" s="105"/>
      <c r="H1" s="105"/>
    </row>
    <row r="2" spans="1:10" x14ac:dyDescent="0.25">
      <c r="A2" s="23"/>
      <c r="B2" s="24"/>
      <c r="C2" s="105"/>
      <c r="D2" s="105"/>
      <c r="E2" s="105"/>
      <c r="F2" s="105"/>
      <c r="G2" s="105"/>
      <c r="H2" s="105"/>
    </row>
    <row r="3" spans="1:10" x14ac:dyDescent="0.25">
      <c r="A3" s="23"/>
      <c r="B3" s="1"/>
      <c r="C3" s="106"/>
      <c r="D3" s="106"/>
      <c r="E3" s="106"/>
      <c r="F3" s="106"/>
      <c r="G3" s="106"/>
      <c r="H3" s="106"/>
    </row>
    <row r="4" spans="1:10" ht="23.25" x14ac:dyDescent="0.25">
      <c r="A4" s="2" t="s">
        <v>0</v>
      </c>
      <c r="B4" s="2"/>
      <c r="C4" s="107"/>
      <c r="D4" s="107"/>
      <c r="E4" s="107"/>
      <c r="F4" s="108"/>
      <c r="G4" s="108"/>
      <c r="H4" s="108"/>
    </row>
    <row r="5" spans="1:10" ht="23.25" x14ac:dyDescent="0.25">
      <c r="A5" s="119" t="str">
        <f>'EPC1'!A5</f>
        <v>3er Trimestre.</v>
      </c>
      <c r="B5" s="35" t="str">
        <f>IF('EPC1'!B5&lt;&gt;0,'EPC1'!B5,"")</f>
        <v/>
      </c>
      <c r="C5" s="107"/>
      <c r="D5" s="107"/>
      <c r="E5" s="107"/>
      <c r="F5" s="108"/>
      <c r="G5" s="108"/>
      <c r="H5" s="108"/>
    </row>
    <row r="6" spans="1:10" ht="26.25" x14ac:dyDescent="0.25">
      <c r="A6" s="4" t="s">
        <v>180</v>
      </c>
      <c r="B6" s="5"/>
      <c r="C6" s="109"/>
      <c r="D6" s="109"/>
      <c r="E6" s="109"/>
      <c r="F6" s="109"/>
      <c r="G6" s="109"/>
      <c r="H6" s="109"/>
    </row>
    <row r="7" spans="1:10" ht="26.25" x14ac:dyDescent="0.25">
      <c r="A7" s="4"/>
      <c r="B7" s="5"/>
      <c r="C7" s="109"/>
      <c r="D7" s="109"/>
      <c r="E7" s="109"/>
      <c r="F7" s="109"/>
      <c r="G7" s="109"/>
      <c r="H7" s="109"/>
    </row>
    <row r="8" spans="1:10" ht="24.95" customHeight="1" x14ac:dyDescent="0.25">
      <c r="A8" s="6"/>
      <c r="B8" s="132" t="s">
        <v>1</v>
      </c>
      <c r="C8" s="132" t="s">
        <v>165</v>
      </c>
      <c r="D8" s="132"/>
      <c r="E8" s="132"/>
      <c r="F8" s="132"/>
      <c r="G8" s="132"/>
      <c r="H8" s="132"/>
    </row>
    <row r="9" spans="1:10" ht="24.95" customHeight="1" x14ac:dyDescent="0.25">
      <c r="A9" s="6"/>
      <c r="B9" s="132"/>
      <c r="C9" s="115" t="s">
        <v>166</v>
      </c>
      <c r="D9" s="116" t="s">
        <v>167</v>
      </c>
      <c r="E9" s="116" t="s">
        <v>168</v>
      </c>
      <c r="F9" s="117" t="s">
        <v>169</v>
      </c>
      <c r="G9" s="116" t="s">
        <v>170</v>
      </c>
      <c r="H9" s="116" t="s">
        <v>171</v>
      </c>
    </row>
    <row r="10" spans="1:10" ht="15" customHeight="1" x14ac:dyDescent="0.25">
      <c r="A10" s="98" t="s">
        <v>7</v>
      </c>
      <c r="B10" s="99">
        <v>1192</v>
      </c>
      <c r="C10" s="110">
        <v>397</v>
      </c>
      <c r="D10" s="110">
        <v>249</v>
      </c>
      <c r="E10" s="110">
        <v>139</v>
      </c>
      <c r="F10" s="110">
        <v>104</v>
      </c>
      <c r="G10" s="110">
        <v>58</v>
      </c>
      <c r="H10" s="110">
        <v>245</v>
      </c>
      <c r="I10" s="128"/>
    </row>
    <row r="11" spans="1:10" ht="15" customHeight="1" x14ac:dyDescent="0.25">
      <c r="A11" s="13" t="s">
        <v>173</v>
      </c>
      <c r="B11" s="96">
        <v>12</v>
      </c>
      <c r="C11" s="111">
        <v>5</v>
      </c>
      <c r="D11" s="111">
        <v>1</v>
      </c>
      <c r="E11" s="111">
        <v>0</v>
      </c>
      <c r="F11" s="111">
        <v>2</v>
      </c>
      <c r="G11" s="111">
        <v>0</v>
      </c>
      <c r="H11" s="111">
        <v>4</v>
      </c>
      <c r="I11" s="129"/>
      <c r="J11" s="129"/>
    </row>
    <row r="12" spans="1:10" ht="15" customHeight="1" x14ac:dyDescent="0.25">
      <c r="A12" s="93" t="s">
        <v>174</v>
      </c>
      <c r="B12" s="94">
        <v>174</v>
      </c>
      <c r="C12" s="112">
        <v>42</v>
      </c>
      <c r="D12" s="112">
        <v>37</v>
      </c>
      <c r="E12" s="112">
        <v>17</v>
      </c>
      <c r="F12" s="112">
        <v>17</v>
      </c>
      <c r="G12" s="112">
        <v>7</v>
      </c>
      <c r="H12" s="112">
        <v>54</v>
      </c>
      <c r="I12" s="129"/>
      <c r="J12" s="129"/>
    </row>
    <row r="13" spans="1:10" ht="15" customHeight="1" x14ac:dyDescent="0.25">
      <c r="A13" s="13" t="s">
        <v>115</v>
      </c>
      <c r="B13" s="14">
        <v>179</v>
      </c>
      <c r="C13" s="113">
        <v>59</v>
      </c>
      <c r="D13" s="113">
        <v>36</v>
      </c>
      <c r="E13" s="113">
        <v>23</v>
      </c>
      <c r="F13" s="113">
        <v>16</v>
      </c>
      <c r="G13" s="113">
        <v>9</v>
      </c>
      <c r="H13" s="113">
        <v>36</v>
      </c>
      <c r="I13" s="129"/>
      <c r="J13" s="129"/>
    </row>
    <row r="14" spans="1:10" ht="15" customHeight="1" x14ac:dyDescent="0.25">
      <c r="A14" s="93" t="s">
        <v>175</v>
      </c>
      <c r="B14" s="94">
        <v>316</v>
      </c>
      <c r="C14" s="112">
        <v>95</v>
      </c>
      <c r="D14" s="112">
        <v>66</v>
      </c>
      <c r="E14" s="112">
        <v>39</v>
      </c>
      <c r="F14" s="112">
        <v>27</v>
      </c>
      <c r="G14" s="112">
        <v>14</v>
      </c>
      <c r="H14" s="112">
        <v>75</v>
      </c>
      <c r="I14" s="129"/>
      <c r="J14" s="129"/>
    </row>
    <row r="15" spans="1:10" ht="15" customHeight="1" x14ac:dyDescent="0.25">
      <c r="A15" s="13" t="s">
        <v>106</v>
      </c>
      <c r="B15" s="14">
        <v>46</v>
      </c>
      <c r="C15" s="113">
        <v>12</v>
      </c>
      <c r="D15" s="113">
        <v>17</v>
      </c>
      <c r="E15" s="113">
        <v>2</v>
      </c>
      <c r="F15" s="113">
        <v>2</v>
      </c>
      <c r="G15" s="113">
        <v>1</v>
      </c>
      <c r="H15" s="113">
        <v>12</v>
      </c>
      <c r="I15" s="129"/>
      <c r="J15" s="129"/>
    </row>
    <row r="16" spans="1:10" ht="15" customHeight="1" x14ac:dyDescent="0.25">
      <c r="A16" s="93" t="s">
        <v>107</v>
      </c>
      <c r="B16" s="94">
        <v>121</v>
      </c>
      <c r="C16" s="112">
        <v>63</v>
      </c>
      <c r="D16" s="112">
        <v>25</v>
      </c>
      <c r="E16" s="112">
        <v>9</v>
      </c>
      <c r="F16" s="112">
        <v>3</v>
      </c>
      <c r="G16" s="112">
        <v>8</v>
      </c>
      <c r="H16" s="112">
        <v>13</v>
      </c>
      <c r="I16" s="129"/>
      <c r="J16" s="129"/>
    </row>
    <row r="17" spans="1:10" ht="15" customHeight="1" x14ac:dyDescent="0.25">
      <c r="A17" s="13" t="s">
        <v>176</v>
      </c>
      <c r="B17" s="14">
        <v>191</v>
      </c>
      <c r="C17" s="113">
        <v>71</v>
      </c>
      <c r="D17" s="113">
        <v>34</v>
      </c>
      <c r="E17" s="113">
        <v>24</v>
      </c>
      <c r="F17" s="113">
        <v>23</v>
      </c>
      <c r="G17" s="113">
        <v>15</v>
      </c>
      <c r="H17" s="113">
        <v>24</v>
      </c>
      <c r="I17" s="129"/>
      <c r="J17" s="129"/>
    </row>
    <row r="18" spans="1:10" ht="15" customHeight="1" x14ac:dyDescent="0.25">
      <c r="A18" s="93" t="s">
        <v>177</v>
      </c>
      <c r="B18" s="94">
        <v>55</v>
      </c>
      <c r="C18" s="112">
        <v>26</v>
      </c>
      <c r="D18" s="112">
        <v>10</v>
      </c>
      <c r="E18" s="112">
        <v>5</v>
      </c>
      <c r="F18" s="112">
        <v>5</v>
      </c>
      <c r="G18" s="112">
        <v>1</v>
      </c>
      <c r="H18" s="112">
        <v>8</v>
      </c>
      <c r="I18" s="129"/>
      <c r="J18" s="129"/>
    </row>
    <row r="19" spans="1:10" ht="15" customHeight="1" x14ac:dyDescent="0.25">
      <c r="A19" s="13" t="s">
        <v>178</v>
      </c>
      <c r="B19" s="14">
        <v>98</v>
      </c>
      <c r="C19" s="113">
        <v>24</v>
      </c>
      <c r="D19" s="113">
        <v>23</v>
      </c>
      <c r="E19" s="113">
        <v>20</v>
      </c>
      <c r="F19" s="113">
        <v>9</v>
      </c>
      <c r="G19" s="113">
        <v>3</v>
      </c>
      <c r="H19" s="113">
        <v>19</v>
      </c>
      <c r="I19" s="129"/>
      <c r="J19" s="129"/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I25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 t="str">
        <f>'EPC1'!A1</f>
        <v>T3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9" t="str">
        <f>'EPC1'!A5</f>
        <v>3er Trimestre.</v>
      </c>
      <c r="B5" s="35" t="str">
        <f>IF('EPC1'!B5&lt;&gt;0,'EPC1'!B5,"")</f>
        <v/>
      </c>
      <c r="C5" s="2"/>
      <c r="D5" s="2"/>
      <c r="E5" s="2"/>
    </row>
    <row r="6" spans="1:5" ht="26.25" x14ac:dyDescent="0.25">
      <c r="A6" s="4" t="s">
        <v>182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32" t="s">
        <v>1</v>
      </c>
      <c r="C8" s="132" t="s">
        <v>183</v>
      </c>
      <c r="D8" s="132"/>
      <c r="E8" s="132"/>
    </row>
    <row r="9" spans="1:5" ht="20.100000000000001" customHeight="1" x14ac:dyDescent="0.25">
      <c r="A9" s="6"/>
      <c r="B9" s="132"/>
      <c r="C9" s="7" t="s">
        <v>184</v>
      </c>
      <c r="D9" s="32" t="s">
        <v>185</v>
      </c>
      <c r="E9" s="32" t="s">
        <v>186</v>
      </c>
    </row>
    <row r="10" spans="1:5" ht="15" customHeight="1" x14ac:dyDescent="0.25">
      <c r="A10" s="98" t="s">
        <v>187</v>
      </c>
      <c r="B10" s="99">
        <v>9833</v>
      </c>
      <c r="C10" s="101">
        <v>1.392039595792947E-2</v>
      </c>
      <c r="D10" s="101">
        <v>1.4255056734089788</v>
      </c>
      <c r="E10" s="101">
        <v>0.8631996237317745</v>
      </c>
    </row>
    <row r="11" spans="1:5" ht="15" customHeight="1" x14ac:dyDescent="0.25">
      <c r="A11" s="13" t="s">
        <v>188</v>
      </c>
      <c r="B11" s="19">
        <v>7690</v>
      </c>
      <c r="C11" s="102">
        <v>6.391809629219701E-2</v>
      </c>
      <c r="D11" s="102" t="s">
        <v>197</v>
      </c>
      <c r="E11" s="102" t="s">
        <v>197</v>
      </c>
    </row>
    <row r="12" spans="1:5" ht="15" customHeight="1" x14ac:dyDescent="0.25">
      <c r="A12" s="93" t="s">
        <v>189</v>
      </c>
      <c r="B12" s="94">
        <v>951</v>
      </c>
      <c r="C12" s="103">
        <v>-4.5180722891566265E-2</v>
      </c>
      <c r="D12" s="103" t="s">
        <v>197</v>
      </c>
      <c r="E12" s="103" t="s">
        <v>197</v>
      </c>
    </row>
    <row r="13" spans="1:5" ht="15" customHeight="1" x14ac:dyDescent="0.25">
      <c r="A13" s="13" t="s">
        <v>190</v>
      </c>
      <c r="B13" s="14">
        <v>1097</v>
      </c>
      <c r="C13" s="104">
        <v>-0.19397501836884642</v>
      </c>
      <c r="D13" s="104">
        <v>0.15110178384050368</v>
      </c>
      <c r="E13" s="104">
        <v>0.33436639118457301</v>
      </c>
    </row>
    <row r="14" spans="1:5" ht="15" customHeight="1" x14ac:dyDescent="0.25">
      <c r="A14" s="93" t="s">
        <v>191</v>
      </c>
      <c r="B14" s="94">
        <v>52</v>
      </c>
      <c r="C14" s="103">
        <v>-0.30666666666666664</v>
      </c>
      <c r="D14" s="103">
        <v>0.20930232558139536</v>
      </c>
      <c r="E14" s="103">
        <v>6.3829787234042548E-2</v>
      </c>
    </row>
    <row r="15" spans="1:5" ht="15" customHeight="1" x14ac:dyDescent="0.25">
      <c r="A15" s="13" t="s">
        <v>192</v>
      </c>
      <c r="B15" s="14">
        <v>43</v>
      </c>
      <c r="C15" s="104">
        <v>0.13157894736842105</v>
      </c>
      <c r="D15" s="104">
        <v>0.38709677419354838</v>
      </c>
      <c r="E15" s="104">
        <v>0.14705882352941177</v>
      </c>
    </row>
    <row r="16" spans="1:5" ht="15" customHeight="1" x14ac:dyDescent="0.25">
      <c r="A16" s="100" t="s">
        <v>193</v>
      </c>
      <c r="B16" s="94"/>
      <c r="C16" s="103"/>
      <c r="D16" s="103"/>
      <c r="E16" s="103"/>
    </row>
    <row r="17" spans="1:9" ht="15" customHeight="1" x14ac:dyDescent="0.25">
      <c r="A17" s="13" t="s">
        <v>3</v>
      </c>
      <c r="B17" s="14">
        <v>9780</v>
      </c>
      <c r="C17" s="104">
        <v>2.3762168952161624E-2</v>
      </c>
      <c r="D17" s="104">
        <v>1.5271317829457365</v>
      </c>
      <c r="E17" s="104">
        <v>0.97667870036101079</v>
      </c>
    </row>
    <row r="18" spans="1:9" ht="15" customHeight="1" x14ac:dyDescent="0.25">
      <c r="A18" s="93" t="s">
        <v>4</v>
      </c>
      <c r="B18" s="94">
        <v>30</v>
      </c>
      <c r="C18" s="103">
        <v>-0.41176470588235292</v>
      </c>
      <c r="D18" s="103">
        <v>0.5</v>
      </c>
      <c r="E18" s="103">
        <v>0.37931034482758619</v>
      </c>
    </row>
    <row r="19" spans="1:9" ht="15" customHeight="1" x14ac:dyDescent="0.25">
      <c r="A19" s="13" t="s">
        <v>5</v>
      </c>
      <c r="B19" s="14">
        <v>23</v>
      </c>
      <c r="C19" s="102">
        <v>-0.75531914893617025</v>
      </c>
      <c r="D19" s="102">
        <v>-0.8597560975609756</v>
      </c>
      <c r="E19" s="102">
        <v>-0.7536997885835095</v>
      </c>
    </row>
    <row r="20" spans="1:9" ht="15" customHeight="1" x14ac:dyDescent="0.25">
      <c r="A20" s="100" t="s">
        <v>194</v>
      </c>
      <c r="B20" s="94"/>
      <c r="C20" s="103"/>
      <c r="D20" s="103"/>
      <c r="E20" s="103"/>
    </row>
    <row r="21" spans="1:9" ht="15" customHeight="1" x14ac:dyDescent="0.25">
      <c r="A21" s="13" t="s">
        <v>6</v>
      </c>
      <c r="B21" s="14">
        <v>1309</v>
      </c>
      <c r="C21" s="104">
        <v>1.3942680092951201E-2</v>
      </c>
      <c r="D21" s="104">
        <v>1.1459016393442623</v>
      </c>
      <c r="E21" s="104">
        <v>3.789126853377265E-2</v>
      </c>
    </row>
    <row r="22" spans="1:9" ht="15" customHeight="1" x14ac:dyDescent="0.25">
      <c r="A22" s="93" t="s">
        <v>196</v>
      </c>
      <c r="B22" s="94">
        <v>299</v>
      </c>
      <c r="C22" s="103">
        <v>-0.14326647564469913</v>
      </c>
      <c r="D22" s="103">
        <v>1.1357142857142857</v>
      </c>
      <c r="E22" s="103">
        <v>3.1338912133891212</v>
      </c>
    </row>
    <row r="23" spans="1:9" ht="15" customHeight="1" x14ac:dyDescent="0.25">
      <c r="A23" s="13" t="s">
        <v>198</v>
      </c>
      <c r="B23" s="14">
        <v>8225</v>
      </c>
      <c r="C23" s="104">
        <v>2.0724745594440309E-2</v>
      </c>
      <c r="D23" s="104">
        <v>1.4894067796610169</v>
      </c>
      <c r="E23" s="104">
        <v>1.0870750772586801</v>
      </c>
    </row>
    <row r="24" spans="1:9" ht="30" customHeight="1" x14ac:dyDescent="0.25">
      <c r="A24" s="136"/>
      <c r="B24" s="136"/>
      <c r="C24" s="136"/>
      <c r="D24" s="136"/>
      <c r="E24" s="136"/>
      <c r="F24" s="127"/>
      <c r="G24" s="127"/>
      <c r="H24" s="127"/>
      <c r="I24" s="127"/>
    </row>
    <row r="25" spans="1:9" ht="31.5" customHeight="1" x14ac:dyDescent="0.25">
      <c r="A25" s="136"/>
      <c r="B25" s="136"/>
      <c r="C25" s="136"/>
      <c r="D25" s="136"/>
      <c r="E25" s="136"/>
      <c r="F25" s="127"/>
      <c r="G25" s="127"/>
      <c r="H25" s="127"/>
      <c r="I25" s="127"/>
    </row>
  </sheetData>
  <mergeCells count="4">
    <mergeCell ref="B8:B9"/>
    <mergeCell ref="C8:E8"/>
    <mergeCell ref="A24:E24"/>
    <mergeCell ref="A25:E25"/>
  </mergeCell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Iñaki V.</cp:lastModifiedBy>
  <dcterms:created xsi:type="dcterms:W3CDTF">2020-07-10T08:45:19Z</dcterms:created>
  <dcterms:modified xsi:type="dcterms:W3CDTF">2024-11-07T13:54:20Z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b5ab49-4fef-47d3-9189-c56a87bc20b0_Enabled">
    <vt:lpwstr>true</vt:lpwstr>
  </property>
  <property fmtid="{D5CDD505-2E9C-101B-9397-08002B2CF9AE}" pid="3" name="MSIP_Label_d3b5ab49-4fef-47d3-9189-c56a87bc20b0_SetDate">
    <vt:lpwstr>2024-11-05T17:50:47Z</vt:lpwstr>
  </property>
  <property fmtid="{D5CDD505-2E9C-101B-9397-08002B2CF9AE}" pid="4" name="MSIP_Label_d3b5ab49-4fef-47d3-9189-c56a87bc20b0_Method">
    <vt:lpwstr>Standard</vt:lpwstr>
  </property>
  <property fmtid="{D5CDD505-2E9C-101B-9397-08002B2CF9AE}" pid="5" name="MSIP_Label_d3b5ab49-4fef-47d3-9189-c56a87bc20b0_Name">
    <vt:lpwstr>defa4170-0d19-0005-0004-bc88714345d2</vt:lpwstr>
  </property>
  <property fmtid="{D5CDD505-2E9C-101B-9397-08002B2CF9AE}" pid="6" name="MSIP_Label_d3b5ab49-4fef-47d3-9189-c56a87bc20b0_SiteId">
    <vt:lpwstr>9ecca939-3bea-4df1-a521-c0a86b7f7944</vt:lpwstr>
  </property>
  <property fmtid="{D5CDD505-2E9C-101B-9397-08002B2CF9AE}" pid="7" name="MSIP_Label_d3b5ab49-4fef-47d3-9189-c56a87bc20b0_ActionId">
    <vt:lpwstr>9fb1d9f0-3ec3-4180-a200-6f27f8eece14</vt:lpwstr>
  </property>
  <property fmtid="{D5CDD505-2E9C-101B-9397-08002B2CF9AE}" pid="8" name="MSIP_Label_d3b5ab49-4fef-47d3-9189-c56a87bc20b0_ContentBits">
    <vt:lpwstr>0</vt:lpwstr>
  </property>
</Properties>
</file>